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Real_Desktop\Work\中介\网易实习\任务\Week1\结果\"/>
    </mc:Choice>
  </mc:AlternateContent>
  <xr:revisionPtr revIDLastSave="0" documentId="13_ncr:1_{722F8E99-BFBB-4CDE-B0BA-C9B637E85E70}" xr6:coauthVersionLast="47" xr6:coauthVersionMax="47" xr10:uidLastSave="{00000000-0000-0000-0000-000000000000}"/>
  <bookViews>
    <workbookView xWindow="-98" yWindow="-98" windowWidth="21795" windowHeight="12975" firstSheet="1" activeTab="1" xr2:uid="{00000000-000D-0000-FFFF-FFFF00000000}"/>
  </bookViews>
  <sheets>
    <sheet name="通用成长" sheetId="3" r:id="rId1"/>
    <sheet name="SSR-1-茨木童子-输出" sheetId="1" r:id="rId2"/>
    <sheet name="SSR-2-花鸟卷-治疗" sheetId="4" r:id="rId3"/>
    <sheet name="SSR-3-青行灯-辅助" sheetId="5" r:id="rId4"/>
    <sheet name="SSR-天赋值统计（觉醒后）" sheetId="10" r:id="rId5"/>
    <sheet name="统合" sheetId="8" r:id="rId6"/>
    <sheet name="SSR-EX-彼岸花-控制" sheetId="7" r:id="rId7"/>
    <sheet name="验证-1-九命猫" sheetId="9" r:id="rId8"/>
    <sheet name="机制收集" sheetId="2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0" i="3" l="1"/>
  <c r="G40" i="3"/>
  <c r="F40" i="3"/>
  <c r="H34" i="3"/>
  <c r="G34" i="3"/>
  <c r="F34" i="3"/>
  <c r="H28" i="3"/>
  <c r="G28" i="3"/>
  <c r="F28" i="3"/>
  <c r="G22" i="3"/>
  <c r="H22" i="3"/>
  <c r="F22" i="3"/>
  <c r="F21" i="3"/>
  <c r="G21" i="3"/>
  <c r="H21" i="3"/>
  <c r="H45" i="3"/>
  <c r="G45" i="3"/>
  <c r="F45" i="3"/>
  <c r="H44" i="3"/>
  <c r="G44" i="3"/>
  <c r="F44" i="3"/>
  <c r="H43" i="3"/>
  <c r="G43" i="3"/>
  <c r="F43" i="3"/>
  <c r="H42" i="3"/>
  <c r="G42" i="3"/>
  <c r="F42" i="3"/>
  <c r="H41" i="3"/>
  <c r="G41" i="3"/>
  <c r="F41" i="3"/>
  <c r="H39" i="3"/>
  <c r="G39" i="3"/>
  <c r="F39" i="3"/>
  <c r="H38" i="3"/>
  <c r="G38" i="3"/>
  <c r="F38" i="3"/>
  <c r="H37" i="3"/>
  <c r="G37" i="3"/>
  <c r="F37" i="3"/>
  <c r="H36" i="3"/>
  <c r="G36" i="3"/>
  <c r="F36" i="3"/>
  <c r="H35" i="3"/>
  <c r="G35" i="3"/>
  <c r="F35" i="3"/>
  <c r="H33" i="3"/>
  <c r="G33" i="3"/>
  <c r="F33" i="3"/>
  <c r="H32" i="3"/>
  <c r="G32" i="3"/>
  <c r="F32" i="3"/>
  <c r="H31" i="3"/>
  <c r="G31" i="3"/>
  <c r="F31" i="3"/>
  <c r="H30" i="3"/>
  <c r="G30" i="3"/>
  <c r="F30" i="3"/>
  <c r="H29" i="3"/>
  <c r="G29" i="3"/>
  <c r="F29" i="3"/>
  <c r="F24" i="3"/>
  <c r="G24" i="3"/>
  <c r="H24" i="3"/>
  <c r="F25" i="3"/>
  <c r="G25" i="3"/>
  <c r="H25" i="3"/>
  <c r="F26" i="3"/>
  <c r="G26" i="3"/>
  <c r="H26" i="3"/>
  <c r="F27" i="3"/>
  <c r="G27" i="3"/>
  <c r="H27" i="3"/>
  <c r="H23" i="3"/>
  <c r="G23" i="3"/>
  <c r="F23" i="3"/>
  <c r="F4" i="3"/>
  <c r="G4" i="3"/>
  <c r="H4" i="3"/>
  <c r="F5" i="3"/>
  <c r="G5" i="3"/>
  <c r="H5" i="3"/>
  <c r="F6" i="3"/>
  <c r="G6" i="3"/>
  <c r="H6" i="3"/>
  <c r="F7" i="3"/>
  <c r="G7" i="3"/>
  <c r="H7" i="3"/>
  <c r="F8" i="3"/>
  <c r="G8" i="3"/>
  <c r="H8" i="3"/>
  <c r="F9" i="3"/>
  <c r="G9" i="3"/>
  <c r="H9" i="3"/>
  <c r="F10" i="3"/>
  <c r="G10" i="3"/>
  <c r="H10" i="3"/>
  <c r="F11" i="3"/>
  <c r="G11" i="3"/>
  <c r="H11" i="3"/>
  <c r="F12" i="3"/>
  <c r="G12" i="3"/>
  <c r="H12" i="3"/>
  <c r="F13" i="3"/>
  <c r="G13" i="3"/>
  <c r="H13" i="3"/>
  <c r="F14" i="3"/>
  <c r="G14" i="3"/>
  <c r="H14" i="3"/>
  <c r="F15" i="3"/>
  <c r="G15" i="3"/>
  <c r="H15" i="3"/>
  <c r="F16" i="3"/>
  <c r="G16" i="3"/>
  <c r="H16" i="3"/>
  <c r="F17" i="3"/>
  <c r="G17" i="3"/>
  <c r="H17" i="3"/>
  <c r="F18" i="3"/>
  <c r="G18" i="3"/>
  <c r="H18" i="3"/>
  <c r="F19" i="3"/>
  <c r="G19" i="3"/>
  <c r="H19" i="3"/>
  <c r="F20" i="3"/>
  <c r="G20" i="3"/>
  <c r="H20" i="3"/>
  <c r="G3" i="3"/>
  <c r="H3" i="3"/>
  <c r="F3" i="3"/>
  <c r="G4" i="10"/>
  <c r="K4" i="10" s="1"/>
  <c r="G5" i="10"/>
  <c r="K5" i="10" s="1"/>
  <c r="G6" i="10"/>
  <c r="K6" i="10" s="1"/>
  <c r="G7" i="10"/>
  <c r="K7" i="10" s="1"/>
  <c r="G8" i="10"/>
  <c r="K8" i="10" s="1"/>
  <c r="G9" i="10"/>
  <c r="K9" i="10" s="1"/>
  <c r="G10" i="10"/>
  <c r="K10" i="10" s="1"/>
  <c r="G11" i="10"/>
  <c r="G12" i="10"/>
  <c r="K12" i="10" s="1"/>
  <c r="G2" i="10"/>
  <c r="K2" i="10" s="1"/>
  <c r="G3" i="10"/>
  <c r="K3" i="10" s="1"/>
  <c r="F4" i="10"/>
  <c r="J4" i="10" s="1"/>
  <c r="F5" i="10"/>
  <c r="J5" i="10" s="1"/>
  <c r="F6" i="10"/>
  <c r="J6" i="10" s="1"/>
  <c r="F7" i="10"/>
  <c r="J7" i="10" s="1"/>
  <c r="F8" i="10"/>
  <c r="J8" i="10" s="1"/>
  <c r="F9" i="10"/>
  <c r="J9" i="10" s="1"/>
  <c r="F10" i="10"/>
  <c r="J10" i="10" s="1"/>
  <c r="F11" i="10"/>
  <c r="J11" i="10" s="1"/>
  <c r="F12" i="10"/>
  <c r="J12" i="10" s="1"/>
  <c r="F2" i="10"/>
  <c r="J2" i="10" s="1"/>
  <c r="F3" i="10"/>
  <c r="J3" i="10" s="1"/>
  <c r="E4" i="10"/>
  <c r="E5" i="10"/>
  <c r="E6" i="10"/>
  <c r="I6" i="10" s="1"/>
  <c r="E7" i="10"/>
  <c r="I7" i="10" s="1"/>
  <c r="E8" i="10"/>
  <c r="I8" i="10" s="1"/>
  <c r="E9" i="10"/>
  <c r="I9" i="10" s="1"/>
  <c r="E10" i="10"/>
  <c r="I10" i="10" s="1"/>
  <c r="E11" i="10"/>
  <c r="I11" i="10" s="1"/>
  <c r="E12" i="10"/>
  <c r="E2" i="10"/>
  <c r="I2" i="10" s="1"/>
  <c r="E3" i="10"/>
  <c r="H3" i="10" s="1"/>
  <c r="I40" i="5"/>
  <c r="J40" i="5"/>
  <c r="H40" i="5"/>
  <c r="J40" i="1"/>
  <c r="I40" i="1"/>
  <c r="H40" i="1"/>
  <c r="J34" i="1"/>
  <c r="I34" i="1"/>
  <c r="H34" i="1"/>
  <c r="J28" i="1"/>
  <c r="I28" i="1"/>
  <c r="H28" i="1"/>
  <c r="I22" i="1"/>
  <c r="J22" i="1"/>
  <c r="H22" i="1"/>
  <c r="B45" i="4"/>
  <c r="C45" i="4"/>
  <c r="D45" i="4"/>
  <c r="B2" i="4"/>
  <c r="C2" i="4"/>
  <c r="D2" i="4"/>
  <c r="B2" i="5"/>
  <c r="C2" i="5"/>
  <c r="D2" i="5"/>
  <c r="B45" i="5"/>
  <c r="C45" i="5"/>
  <c r="D45" i="5"/>
  <c r="D2" i="1"/>
  <c r="C2" i="1"/>
  <c r="B2" i="1"/>
  <c r="D45" i="1"/>
  <c r="C45" i="1"/>
  <c r="B45" i="1"/>
  <c r="D45" i="9"/>
  <c r="C45" i="9"/>
  <c r="B45" i="9"/>
  <c r="B2" i="9"/>
  <c r="C2" i="9"/>
  <c r="D2" i="9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3" i="7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3" i="5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3" i="4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3" i="1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3" i="9"/>
  <c r="D44" i="9"/>
  <c r="B44" i="9"/>
  <c r="D43" i="9"/>
  <c r="B43" i="9"/>
  <c r="D42" i="9"/>
  <c r="B42" i="9"/>
  <c r="D41" i="9"/>
  <c r="B41" i="9"/>
  <c r="D40" i="9"/>
  <c r="B40" i="9"/>
  <c r="D39" i="9"/>
  <c r="B39" i="9"/>
  <c r="D38" i="9"/>
  <c r="B38" i="9"/>
  <c r="D37" i="9"/>
  <c r="B37" i="9"/>
  <c r="D36" i="9"/>
  <c r="B36" i="9"/>
  <c r="D35" i="9"/>
  <c r="B35" i="9"/>
  <c r="D34" i="9"/>
  <c r="B34" i="9"/>
  <c r="D33" i="9"/>
  <c r="B33" i="9"/>
  <c r="D32" i="9"/>
  <c r="B32" i="9"/>
  <c r="D31" i="9"/>
  <c r="B31" i="9"/>
  <c r="D30" i="9"/>
  <c r="B30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D19" i="9"/>
  <c r="B19" i="9"/>
  <c r="D18" i="9"/>
  <c r="B18" i="9"/>
  <c r="D17" i="9"/>
  <c r="B17" i="9"/>
  <c r="D16" i="9"/>
  <c r="B16" i="9"/>
  <c r="D15" i="9"/>
  <c r="B15" i="9"/>
  <c r="D14" i="9"/>
  <c r="B14" i="9"/>
  <c r="D13" i="9"/>
  <c r="B13" i="9"/>
  <c r="D12" i="9"/>
  <c r="B12" i="9"/>
  <c r="D11" i="9"/>
  <c r="B11" i="9"/>
  <c r="D10" i="9"/>
  <c r="B10" i="9"/>
  <c r="D9" i="9"/>
  <c r="B9" i="9"/>
  <c r="D8" i="9"/>
  <c r="B8" i="9"/>
  <c r="D7" i="9"/>
  <c r="B7" i="9"/>
  <c r="D6" i="9"/>
  <c r="B6" i="9"/>
  <c r="D5" i="9"/>
  <c r="B5" i="9"/>
  <c r="J4" i="9"/>
  <c r="I4" i="9"/>
  <c r="H4" i="9"/>
  <c r="D4" i="9"/>
  <c r="B4" i="9"/>
  <c r="D3" i="9"/>
  <c r="B3" i="9"/>
  <c r="J2" i="9"/>
  <c r="I2" i="9"/>
  <c r="H2" i="9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D44" i="7"/>
  <c r="B44" i="7"/>
  <c r="D43" i="7"/>
  <c r="B43" i="7"/>
  <c r="D42" i="7"/>
  <c r="B42" i="7"/>
  <c r="D41" i="7"/>
  <c r="B41" i="7"/>
  <c r="D40" i="7"/>
  <c r="B40" i="7"/>
  <c r="D39" i="7"/>
  <c r="B39" i="7"/>
  <c r="D38" i="7"/>
  <c r="B38" i="7"/>
  <c r="D37" i="7"/>
  <c r="B37" i="7"/>
  <c r="D36" i="7"/>
  <c r="B36" i="7"/>
  <c r="D35" i="7"/>
  <c r="B35" i="7"/>
  <c r="D34" i="7"/>
  <c r="B34" i="7"/>
  <c r="D33" i="7"/>
  <c r="B33" i="7"/>
  <c r="D32" i="7"/>
  <c r="B32" i="7"/>
  <c r="D31" i="7"/>
  <c r="B31" i="7"/>
  <c r="D30" i="7"/>
  <c r="B30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D19" i="7"/>
  <c r="B19" i="7"/>
  <c r="D18" i="7"/>
  <c r="B18" i="7"/>
  <c r="D17" i="7"/>
  <c r="B17" i="7"/>
  <c r="D16" i="7"/>
  <c r="B16" i="7"/>
  <c r="D15" i="7"/>
  <c r="B15" i="7"/>
  <c r="D14" i="7"/>
  <c r="B14" i="7"/>
  <c r="D13" i="7"/>
  <c r="B13" i="7"/>
  <c r="D12" i="7"/>
  <c r="B12" i="7"/>
  <c r="D11" i="7"/>
  <c r="B11" i="7"/>
  <c r="D10" i="7"/>
  <c r="B10" i="7"/>
  <c r="D9" i="7"/>
  <c r="B9" i="7"/>
  <c r="D8" i="7"/>
  <c r="B8" i="7"/>
  <c r="D7" i="7"/>
  <c r="B7" i="7"/>
  <c r="D6" i="7"/>
  <c r="B6" i="7"/>
  <c r="D5" i="7"/>
  <c r="B5" i="7"/>
  <c r="J4" i="7"/>
  <c r="I4" i="7"/>
  <c r="H4" i="7"/>
  <c r="D4" i="7"/>
  <c r="B4" i="7"/>
  <c r="D3" i="7"/>
  <c r="B3" i="7"/>
  <c r="J2" i="7"/>
  <c r="I2" i="7"/>
  <c r="H2" i="7"/>
  <c r="I2" i="5"/>
  <c r="J2" i="5"/>
  <c r="H2" i="5"/>
  <c r="I2" i="4"/>
  <c r="J2" i="4"/>
  <c r="H2" i="4"/>
  <c r="D44" i="5"/>
  <c r="B44" i="5"/>
  <c r="D43" i="5"/>
  <c r="B43" i="5"/>
  <c r="D42" i="5"/>
  <c r="B42" i="5"/>
  <c r="D41" i="5"/>
  <c r="B41" i="5"/>
  <c r="D40" i="5"/>
  <c r="B40" i="5"/>
  <c r="D39" i="5"/>
  <c r="B39" i="5"/>
  <c r="D38" i="5"/>
  <c r="B38" i="5"/>
  <c r="D37" i="5"/>
  <c r="B37" i="5"/>
  <c r="D36" i="5"/>
  <c r="B36" i="5"/>
  <c r="D35" i="5"/>
  <c r="B35" i="5"/>
  <c r="D34" i="5"/>
  <c r="B34" i="5"/>
  <c r="D33" i="5"/>
  <c r="B33" i="5"/>
  <c r="D32" i="5"/>
  <c r="B32" i="5"/>
  <c r="D31" i="5"/>
  <c r="B31" i="5"/>
  <c r="D30" i="5"/>
  <c r="B30" i="5"/>
  <c r="D29" i="5"/>
  <c r="B29" i="5"/>
  <c r="D28" i="5"/>
  <c r="B28" i="5"/>
  <c r="D27" i="5"/>
  <c r="B27" i="5"/>
  <c r="D26" i="5"/>
  <c r="B26" i="5"/>
  <c r="D25" i="5"/>
  <c r="B25" i="5"/>
  <c r="D24" i="5"/>
  <c r="B24" i="5"/>
  <c r="D23" i="5"/>
  <c r="B23" i="5"/>
  <c r="D22" i="5"/>
  <c r="B22" i="5"/>
  <c r="D21" i="5"/>
  <c r="B21" i="5"/>
  <c r="D20" i="5"/>
  <c r="B20" i="5"/>
  <c r="D19" i="5"/>
  <c r="B19" i="5"/>
  <c r="D18" i="5"/>
  <c r="B18" i="5"/>
  <c r="D17" i="5"/>
  <c r="B17" i="5"/>
  <c r="D16" i="5"/>
  <c r="B16" i="5"/>
  <c r="D15" i="5"/>
  <c r="B15" i="5"/>
  <c r="D14" i="5"/>
  <c r="B14" i="5"/>
  <c r="D13" i="5"/>
  <c r="B13" i="5"/>
  <c r="D12" i="5"/>
  <c r="B12" i="5"/>
  <c r="D11" i="5"/>
  <c r="B11" i="5"/>
  <c r="D10" i="5"/>
  <c r="B10" i="5"/>
  <c r="D9" i="5"/>
  <c r="B9" i="5"/>
  <c r="D8" i="5"/>
  <c r="B8" i="5"/>
  <c r="D7" i="5"/>
  <c r="B7" i="5"/>
  <c r="D6" i="5"/>
  <c r="B6" i="5"/>
  <c r="D5" i="5"/>
  <c r="B5" i="5"/>
  <c r="J4" i="5"/>
  <c r="I4" i="5"/>
  <c r="H4" i="5"/>
  <c r="D4" i="5"/>
  <c r="B4" i="5"/>
  <c r="D3" i="5"/>
  <c r="B3" i="5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3" i="1"/>
  <c r="J4" i="1"/>
  <c r="I4" i="1"/>
  <c r="H4" i="1"/>
  <c r="I2" i="1"/>
  <c r="J2" i="1"/>
  <c r="H2" i="1"/>
  <c r="L2" i="10" l="1"/>
  <c r="H5" i="10"/>
  <c r="H11" i="10"/>
  <c r="K11" i="10"/>
  <c r="L11" i="10" s="1"/>
  <c r="H12" i="10"/>
  <c r="I3" i="10"/>
  <c r="L3" i="10" s="1"/>
  <c r="H4" i="10"/>
  <c r="I12" i="10"/>
  <c r="L12" i="10" s="1"/>
  <c r="L9" i="10"/>
  <c r="I5" i="10"/>
  <c r="L5" i="10" s="1"/>
  <c r="I4" i="10"/>
  <c r="L4" i="10" s="1"/>
  <c r="L6" i="10"/>
  <c r="L10" i="10"/>
  <c r="L8" i="10"/>
  <c r="L7" i="10"/>
  <c r="H10" i="10"/>
  <c r="H9" i="10"/>
  <c r="H8" i="10"/>
  <c r="H7" i="10"/>
  <c r="H6" i="10"/>
  <c r="H2" i="10"/>
  <c r="D34" i="4"/>
  <c r="D3" i="4"/>
  <c r="D37" i="4"/>
  <c r="D10" i="4"/>
  <c r="D26" i="4"/>
  <c r="D42" i="4"/>
  <c r="D18" i="4"/>
  <c r="D8" i="4"/>
  <c r="D16" i="4"/>
  <c r="D24" i="4"/>
  <c r="D32" i="4"/>
  <c r="D40" i="4"/>
  <c r="D4" i="4"/>
  <c r="D11" i="4"/>
  <c r="D19" i="4"/>
  <c r="D27" i="4"/>
  <c r="D35" i="4"/>
  <c r="D43" i="4"/>
  <c r="D6" i="4"/>
  <c r="D14" i="4"/>
  <c r="D22" i="4"/>
  <c r="D30" i="4"/>
  <c r="D38" i="4"/>
  <c r="D13" i="4"/>
  <c r="D29" i="4"/>
  <c r="I4" i="4"/>
  <c r="D9" i="4"/>
  <c r="D17" i="4"/>
  <c r="D25" i="4"/>
  <c r="D33" i="4"/>
  <c r="D41" i="4"/>
  <c r="J4" i="4"/>
  <c r="D12" i="4"/>
  <c r="D20" i="4"/>
  <c r="D28" i="4"/>
  <c r="D36" i="4"/>
  <c r="D44" i="4"/>
  <c r="D7" i="4"/>
  <c r="D15" i="4"/>
  <c r="D23" i="4"/>
  <c r="D31" i="4"/>
  <c r="D39" i="4"/>
  <c r="D5" i="4"/>
  <c r="D21" i="4"/>
  <c r="B27" i="4"/>
  <c r="B4" i="4"/>
  <c r="B9" i="4"/>
  <c r="B15" i="4"/>
  <c r="B28" i="4"/>
  <c r="B35" i="4"/>
  <c r="B41" i="4"/>
  <c r="B34" i="4"/>
  <c r="B10" i="4"/>
  <c r="B16" i="4"/>
  <c r="B22" i="4"/>
  <c r="B29" i="4"/>
  <c r="B36" i="4"/>
  <c r="B42" i="4"/>
  <c r="H4" i="4"/>
  <c r="B11" i="4"/>
  <c r="B23" i="4"/>
  <c r="B37" i="4"/>
  <c r="B43" i="4"/>
  <c r="B14" i="4"/>
  <c r="B5" i="4"/>
  <c r="B17" i="4"/>
  <c r="B24" i="4"/>
  <c r="B30" i="4"/>
  <c r="B44" i="4"/>
  <c r="B8" i="4"/>
  <c r="B12" i="4"/>
  <c r="B18" i="4"/>
  <c r="B31" i="4"/>
  <c r="B38" i="4"/>
  <c r="B21" i="4"/>
  <c r="B6" i="4"/>
  <c r="B13" i="4"/>
  <c r="B19" i="4"/>
  <c r="B25" i="4"/>
  <c r="B32" i="4"/>
  <c r="B39" i="4"/>
  <c r="B7" i="4"/>
  <c r="B20" i="4"/>
  <c r="B26" i="4"/>
  <c r="B33" i="4"/>
  <c r="B3" i="4"/>
  <c r="B40" i="4"/>
</calcChain>
</file>

<file path=xl/sharedStrings.xml><?xml version="1.0" encoding="utf-8"?>
<sst xmlns="http://schemas.openxmlformats.org/spreadsheetml/2006/main" count="522" uniqueCount="159">
  <si>
    <t>攻击力</t>
    <phoneticPr fontId="1" type="noConversion"/>
  </si>
  <si>
    <t>防御</t>
    <phoneticPr fontId="1" type="noConversion"/>
  </si>
  <si>
    <t>攻击</t>
    <phoneticPr fontId="1" type="noConversion"/>
  </si>
  <si>
    <t>生命</t>
    <phoneticPr fontId="1" type="noConversion"/>
  </si>
  <si>
    <t>速度</t>
    <phoneticPr fontId="1" type="noConversion"/>
  </si>
  <si>
    <t>2星升3星</t>
    <phoneticPr fontId="1" type="noConversion"/>
  </si>
  <si>
    <t>2个2星材料</t>
    <phoneticPr fontId="1" type="noConversion"/>
  </si>
  <si>
    <t>3星升4星</t>
    <phoneticPr fontId="1" type="noConversion"/>
  </si>
  <si>
    <t>4星升5星</t>
    <phoneticPr fontId="1" type="noConversion"/>
  </si>
  <si>
    <t>5星升6星</t>
    <phoneticPr fontId="1" type="noConversion"/>
  </si>
  <si>
    <t>3个3星材料</t>
    <phoneticPr fontId="1" type="noConversion"/>
  </si>
  <si>
    <t>4个4星材料</t>
    <phoneticPr fontId="1" type="noConversion"/>
  </si>
  <si>
    <t>5个5星材料</t>
    <phoneticPr fontId="1" type="noConversion"/>
  </si>
  <si>
    <t>等级范围</t>
    <phoneticPr fontId="1" type="noConversion"/>
  </si>
  <si>
    <t>升星材料</t>
    <phoneticPr fontId="1" type="noConversion"/>
  </si>
  <si>
    <t>1-20</t>
    <phoneticPr fontId="1" type="noConversion"/>
  </si>
  <si>
    <t>35-40</t>
    <phoneticPr fontId="1" type="noConversion"/>
  </si>
  <si>
    <t>20-25</t>
    <phoneticPr fontId="1" type="noConversion"/>
  </si>
  <si>
    <t>25-30</t>
    <phoneticPr fontId="1" type="noConversion"/>
  </si>
  <si>
    <t>30-35</t>
    <phoneticPr fontId="1" type="noConversion"/>
  </si>
  <si>
    <t>星级</t>
    <phoneticPr fontId="1" type="noConversion"/>
  </si>
  <si>
    <t>升星</t>
    <phoneticPr fontId="1" type="noConversion"/>
  </si>
  <si>
    <t>升星后</t>
    <phoneticPr fontId="1" type="noConversion"/>
  </si>
  <si>
    <t>等级上限提升</t>
  </si>
  <si>
    <t>等级不变</t>
  </si>
  <si>
    <t>会提升属性</t>
  </si>
  <si>
    <t>2-1</t>
  </si>
  <si>
    <t>2-1</t>
    <phoneticPr fontId="1" type="noConversion"/>
  </si>
  <si>
    <t>2-2</t>
  </si>
  <si>
    <t>2-3</t>
  </si>
  <si>
    <t>2-4</t>
  </si>
  <si>
    <t>2-5</t>
  </si>
  <si>
    <t>2-6</t>
  </si>
  <si>
    <t>2-7</t>
  </si>
  <si>
    <t>2-8</t>
  </si>
  <si>
    <t>2-9</t>
  </si>
  <si>
    <t>2-10</t>
  </si>
  <si>
    <t>2-11</t>
  </si>
  <si>
    <t>2-12</t>
  </si>
  <si>
    <t>2-13</t>
  </si>
  <si>
    <t>2-14</t>
  </si>
  <si>
    <t>2-15</t>
  </si>
  <si>
    <t>2-16</t>
  </si>
  <si>
    <t>2-17</t>
  </si>
  <si>
    <t>2-18</t>
  </si>
  <si>
    <t>2-19</t>
  </si>
  <si>
    <t>2-20</t>
  </si>
  <si>
    <t>3-20</t>
  </si>
  <si>
    <t>3-20</t>
    <phoneticPr fontId="1" type="noConversion"/>
  </si>
  <si>
    <t>3-21</t>
  </si>
  <si>
    <t>3-21</t>
    <phoneticPr fontId="1" type="noConversion"/>
  </si>
  <si>
    <t>3-22</t>
  </si>
  <si>
    <t>3-23</t>
  </si>
  <si>
    <t>3-24</t>
  </si>
  <si>
    <t>3-25</t>
  </si>
  <si>
    <t>4-25</t>
  </si>
  <si>
    <t>4-25</t>
    <phoneticPr fontId="1" type="noConversion"/>
  </si>
  <si>
    <t>4-26</t>
  </si>
  <si>
    <t>4-26</t>
    <phoneticPr fontId="1" type="noConversion"/>
  </si>
  <si>
    <t>4-27</t>
  </si>
  <si>
    <t>4-28</t>
  </si>
  <si>
    <t>4-29</t>
  </si>
  <si>
    <t>4-30</t>
  </si>
  <si>
    <t>5-30</t>
  </si>
  <si>
    <t>5-30</t>
    <phoneticPr fontId="1" type="noConversion"/>
  </si>
  <si>
    <t>5-31</t>
  </si>
  <si>
    <t>5-31</t>
    <phoneticPr fontId="1" type="noConversion"/>
  </si>
  <si>
    <t>5-32</t>
  </si>
  <si>
    <t>5-33</t>
  </si>
  <si>
    <t>5-34</t>
  </si>
  <si>
    <t>5-35</t>
  </si>
  <si>
    <t>6-35</t>
  </si>
  <si>
    <t>6-35</t>
    <phoneticPr fontId="1" type="noConversion"/>
  </si>
  <si>
    <t>6-36</t>
  </si>
  <si>
    <t>6-36</t>
    <phoneticPr fontId="1" type="noConversion"/>
  </si>
  <si>
    <t>6-37</t>
  </si>
  <si>
    <t>6-38</t>
  </si>
  <si>
    <t>6-39</t>
  </si>
  <si>
    <t>6-40</t>
  </si>
  <si>
    <t>暴击(%)</t>
    <phoneticPr fontId="1" type="noConversion"/>
  </si>
  <si>
    <t>升星=灵基再临</t>
    <phoneticPr fontId="1" type="noConversion"/>
  </si>
  <si>
    <t>觉醒~强化本</t>
    <phoneticPr fontId="1" type="noConversion"/>
  </si>
  <si>
    <t>总之稍微记录一下黑话</t>
    <phoneticPr fontId="1" type="noConversion"/>
  </si>
  <si>
    <t>觉醒</t>
    <phoneticPr fontId="1" type="noConversion"/>
  </si>
  <si>
    <t>任意等级均可觉醒</t>
    <phoneticPr fontId="1" type="noConversion"/>
  </si>
  <si>
    <t>有属性提升</t>
    <phoneticPr fontId="1" type="noConversion"/>
  </si>
  <si>
    <t>有新技能</t>
    <phoneticPr fontId="1" type="noConversion"/>
  </si>
  <si>
    <t>所有式神升星的属性百分比提升相同</t>
    <phoneticPr fontId="1" type="noConversion"/>
  </si>
  <si>
    <t>http://www.yzz.cn/sy/yys/201610-1020950.shtml</t>
  </si>
  <si>
    <t>机制</t>
    <phoneticPr fontId="1" type="noConversion"/>
  </si>
  <si>
    <t>效果</t>
    <phoneticPr fontId="1" type="noConversion"/>
  </si>
  <si>
    <t>出处</t>
    <phoneticPr fontId="1" type="noConversion"/>
  </si>
  <si>
    <t>未觉醒</t>
    <phoneticPr fontId="1" type="noConversion"/>
  </si>
  <si>
    <t>1级数据</t>
  </si>
  <si>
    <t>1级数据</t>
    <phoneticPr fontId="1" type="noConversion"/>
  </si>
  <si>
    <t>https://yys.163.com/shishen/265.html</t>
  </si>
  <si>
    <t>满级数据</t>
  </si>
  <si>
    <t>满级数据</t>
    <phoneticPr fontId="1" type="noConversion"/>
  </si>
  <si>
    <t>https://bbs.nga.cn/read.php?tid=10294855</t>
  </si>
  <si>
    <t>攻击成长点</t>
    <phoneticPr fontId="1" type="noConversion"/>
  </si>
  <si>
    <t>防御成长点</t>
    <phoneticPr fontId="1" type="noConversion"/>
  </si>
  <si>
    <t>生命成长点</t>
    <phoneticPr fontId="1" type="noConversion"/>
  </si>
  <si>
    <t>成长值</t>
    <phoneticPr fontId="1" type="noConversion"/>
  </si>
  <si>
    <t>https://yys.163.com/shishen/279.html</t>
  </si>
  <si>
    <t>https://yys.163.com/shishen/266.html</t>
  </si>
  <si>
    <t>https://yys.163.com/shishen/288.html</t>
  </si>
  <si>
    <t>茨木童子</t>
    <phoneticPr fontId="1" type="noConversion"/>
  </si>
  <si>
    <t>花鸟卷</t>
    <phoneticPr fontId="1" type="noConversion"/>
  </si>
  <si>
    <t>青行灯</t>
    <phoneticPr fontId="1" type="noConversion"/>
  </si>
  <si>
    <t>https://yys.163.com/shishen/2017/01/18/24427_668122.html</t>
    <phoneticPr fontId="1" type="noConversion"/>
  </si>
  <si>
    <t>https://yys.163.com/shishen/2016/10/21/23394_649239.html</t>
  </si>
  <si>
    <t>5-35数据</t>
    <phoneticPr fontId="1" type="noConversion"/>
  </si>
  <si>
    <t>https://bbs.nga.cn/read.php?tid=10294855</t>
    <phoneticPr fontId="1" type="noConversion"/>
  </si>
  <si>
    <t>https://yys.163.com/shishen/2016/10/21/24478_649396.html</t>
  </si>
  <si>
    <t>5-35</t>
    <phoneticPr fontId="1" type="noConversion"/>
  </si>
  <si>
    <t>https://jingyan.baidu.com/article/870c6fc35dd9d9b03ee4be57.html</t>
  </si>
  <si>
    <t>5-31数据</t>
    <phoneticPr fontId="1" type="noConversion"/>
  </si>
  <si>
    <t>https://image.baidu.com/search/detail?adpicid=0&amp;b_applid=12191698549352770880&amp;bdtype=15&amp;commodity=&amp;copyright=&amp;cs=241821055%2C511535601&amp;di=7581146417473781761&amp;fr=click-pic&amp;fromurl=http%253A%252F%252Fwww.jiaoyimao.com%252Fgoods%252F1498727807460566.html&amp;gsm=96&amp;hd=&amp;height=0&amp;hot=&amp;ic=&amp;ie=utf-8&amp;imgformat=&amp;imgratio=&amp;imgspn=0&amp;is=0%2C0&amp;isImgSet=&amp;latest=&amp;lid=&amp;lm=&amp;objurl=https%253A%252F%252Fstatic.jiaoyimao.com%252Fo%252Fgcmall%252F3tGqZ%252F%253B%253B0%252Cgcmall%252Fg%252Fresource%252Fpublic%252Fgoodsinfo%252F2017%252F6%252F29%252F3b7f8a59-98bc-4753-ac65-39f43776cbe3.jpg&amp;os=3731654578%2C56426942&amp;pd=image_content&amp;pi=0&amp;pn=122&amp;rn=1&amp;simid=241821055%2C511535601&amp;tn=baiduimagedetail&amp;width=0&amp;word=%E9%98%B4%E9%98%B3%E5%B8%88%2BSSR%E8%8C%A8%E6%9C%A8%E7%AB%A5%E5%AD%90%2B%E6%94%BB%E7%95%A5%2B%E9%9D%A2%E6%9D%BF&amp;z=</t>
    <phoneticPr fontId="1" type="noConversion"/>
  </si>
  <si>
    <t>2-20数据</t>
    <phoneticPr fontId="1" type="noConversion"/>
  </si>
  <si>
    <t>https://baijiahao.baidu.com/s?id=1679252180073511962</t>
  </si>
  <si>
    <t>https://image.baidu.com/search/detail?adpicid=0&amp;b_applid=10549570588647837693&amp;bdtype=10&amp;commodity=&amp;copyright=&amp;cs=1918854321%2C4277993072&amp;di=41943041&amp;fr=click-pic&amp;fromurl=http%253A%252F%252Fwww.19yxw.com%252FArticle%252F2016-9-18%252F338389.html&amp;gsm=396&amp;hd=&amp;height=0&amp;hot=&amp;ic=&amp;ie=utf-8&amp;imgformat=&amp;imgratio=&amp;imgspn=0&amp;is=0%2C0&amp;isImgSet=&amp;latest=&amp;lid=&amp;lm=&amp;objurl=https%253A%252F%252Fimg.19yxw.com%252Fwy%252Fupdate%252F20160918%252F20160918291903.jpg&amp;os=1022856533%2C235851452&amp;pd=image_content&amp;pi=0&amp;pn=901&amp;rn=1&amp;simid=1918854321%2C4277993072&amp;tn=baiduimagedetail&amp;width=0&amp;word=%E9%98%B4%E9%98%B3%E5%B8%88%2BR%E5%8D%A1%E4%B9%9D%E5%91%BD%E7%8C%AB%2B%E6%94%BB%E7%95%A5%2B%E9%9D%A2%E6%9D%BF&amp;z=</t>
  </si>
  <si>
    <t>2-14数据</t>
    <phoneticPr fontId="1" type="noConversion"/>
  </si>
  <si>
    <t>2-13数据</t>
    <phoneticPr fontId="1" type="noConversion"/>
  </si>
  <si>
    <t>https://jingyan.baidu.com/article/eae0782752ee8d1fec5485eb.html</t>
  </si>
  <si>
    <t>真实面板</t>
    <phoneticPr fontId="1" type="noConversion"/>
  </si>
  <si>
    <t>2-13</t>
    <phoneticPr fontId="1" type="noConversion"/>
  </si>
  <si>
    <t>视频截图</t>
    <phoneticPr fontId="1" type="noConversion"/>
  </si>
  <si>
    <t>2-20</t>
    <phoneticPr fontId="1" type="noConversion"/>
  </si>
  <si>
    <t>3-25</t>
    <phoneticPr fontId="1" type="noConversion"/>
  </si>
  <si>
    <t>4-28</t>
    <phoneticPr fontId="1" type="noConversion"/>
  </si>
  <si>
    <t>4-29</t>
    <phoneticPr fontId="1" type="noConversion"/>
  </si>
  <si>
    <t>4-30</t>
    <phoneticPr fontId="1" type="noConversion"/>
  </si>
  <si>
    <t>https://www.bilibili.com/video/BV1Rx411r7tM/</t>
  </si>
  <si>
    <t>https://www.bilibili.com/video/BV1dx411k7YK/</t>
  </si>
  <si>
    <t>视频</t>
    <phoneticPr fontId="1" type="noConversion"/>
  </si>
  <si>
    <t>6-38</t>
    <phoneticPr fontId="1" type="noConversion"/>
  </si>
  <si>
    <t>6-39</t>
    <phoneticPr fontId="1" type="noConversion"/>
  </si>
  <si>
    <t>6-40</t>
    <phoneticPr fontId="1" type="noConversion"/>
  </si>
  <si>
    <t>视频2</t>
    <phoneticPr fontId="1" type="noConversion"/>
  </si>
  <si>
    <t>https://www.bilibili.com/video/BV1QW411M7bi/</t>
  </si>
  <si>
    <t>总和</t>
    <phoneticPr fontId="1" type="noConversion"/>
  </si>
  <si>
    <t>满级攻击</t>
    <phoneticPr fontId="1" type="noConversion"/>
  </si>
  <si>
    <t>满级生命</t>
    <phoneticPr fontId="1" type="noConversion"/>
  </si>
  <si>
    <t>满级防御</t>
    <phoneticPr fontId="1" type="noConversion"/>
  </si>
  <si>
    <t>彼岸花</t>
    <phoneticPr fontId="1" type="noConversion"/>
  </si>
  <si>
    <t>酒吞童子</t>
    <phoneticPr fontId="1" type="noConversion"/>
  </si>
  <si>
    <t>妖刀姬</t>
    <phoneticPr fontId="1" type="noConversion"/>
  </si>
  <si>
    <t>两面佛</t>
    <phoneticPr fontId="1" type="noConversion"/>
  </si>
  <si>
    <t>荒川之主</t>
    <phoneticPr fontId="1" type="noConversion"/>
  </si>
  <si>
    <t>一目连</t>
    <phoneticPr fontId="1" type="noConversion"/>
  </si>
  <si>
    <t>阎魔</t>
    <phoneticPr fontId="1" type="noConversion"/>
  </si>
  <si>
    <t>通用成长</t>
    <phoneticPr fontId="1" type="noConversion"/>
  </si>
  <si>
    <t>舍入攻击</t>
    <phoneticPr fontId="1" type="noConversion"/>
  </si>
  <si>
    <t>舍入生命</t>
    <phoneticPr fontId="1" type="noConversion"/>
  </si>
  <si>
    <t>舍入防御</t>
    <phoneticPr fontId="1" type="noConversion"/>
  </si>
  <si>
    <t>舍入和</t>
    <phoneticPr fontId="1" type="noConversion"/>
  </si>
  <si>
    <t>数据来源：</t>
    <phoneticPr fontId="1" type="noConversion"/>
  </si>
  <si>
    <t>https://bbs.nga.cn/read.php?tid=23826588</t>
  </si>
  <si>
    <t>增长幅度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</si>
</sst>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u/>
      <sz val="11"/>
      <color theme="10"/>
      <name val="等线"/>
      <family val="2"/>
      <scheme val="minor"/>
    </font>
    <font>
      <sz val="11"/>
      <color theme="1"/>
      <name val="等线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9" fontId="4" fillId="0" borderId="0" applyFont="0" applyFill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2" borderId="0" xfId="0" applyFill="1" applyAlignment="1">
      <alignment horizontal="center"/>
    </xf>
    <xf numFmtId="0" fontId="2" fillId="0" borderId="0" xfId="0" applyFont="1" applyAlignment="1">
      <alignment horizontal="center"/>
    </xf>
    <xf numFmtId="49" fontId="0" fillId="3" borderId="0" xfId="0" applyNumberFormat="1" applyFill="1" applyAlignment="1">
      <alignment horizontal="center"/>
    </xf>
    <xf numFmtId="176" fontId="2" fillId="0" borderId="0" xfId="0" applyNumberFormat="1" applyFont="1" applyAlignment="1">
      <alignment horizontal="center"/>
    </xf>
    <xf numFmtId="0" fontId="3" fillId="0" borderId="0" xfId="1" applyAlignment="1">
      <alignment horizontal="left"/>
    </xf>
    <xf numFmtId="49" fontId="0" fillId="0" borderId="0" xfId="0" applyNumberFormat="1" applyAlignment="1">
      <alignment horizontal="left"/>
    </xf>
    <xf numFmtId="20" fontId="0" fillId="0" borderId="0" xfId="0" applyNumberFormat="1" applyAlignment="1">
      <alignment horizontal="center"/>
    </xf>
    <xf numFmtId="10" fontId="0" fillId="0" borderId="0" xfId="2" applyNumberFormat="1" applyFont="1" applyAlignment="1"/>
    <xf numFmtId="10" fontId="0" fillId="3" borderId="0" xfId="2" applyNumberFormat="1" applyFont="1" applyFill="1" applyAlignment="1"/>
  </cellXfs>
  <cellStyles count="3">
    <cellStyle name="百分比" xfId="2" builtinId="5"/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bbs.nga.cn/read.php?tid=10294855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bbs.nga.cn/read.php?tid=10294855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yys.163.com/shishen/2017/01/18/24427_668122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BE536-F0AA-4948-B5F7-85FF1A394D16}">
  <dimension ref="A1:H47"/>
  <sheetViews>
    <sheetView workbookViewId="0">
      <selection activeCell="B45" sqref="B45:D45"/>
    </sheetView>
  </sheetViews>
  <sheetFormatPr defaultRowHeight="13.9" x14ac:dyDescent="0.4"/>
  <cols>
    <col min="2" max="4" width="10.796875" bestFit="1" customWidth="1"/>
  </cols>
  <sheetData>
    <row r="1" spans="1:8" x14ac:dyDescent="0.4">
      <c r="B1" t="s">
        <v>99</v>
      </c>
      <c r="C1" t="s">
        <v>101</v>
      </c>
      <c r="D1" t="s">
        <v>100</v>
      </c>
      <c r="F1" t="s">
        <v>158</v>
      </c>
    </row>
    <row r="2" spans="1:8" x14ac:dyDescent="0.4">
      <c r="A2" s="2" t="s">
        <v>27</v>
      </c>
      <c r="B2">
        <v>127</v>
      </c>
      <c r="C2">
        <v>1066</v>
      </c>
      <c r="D2">
        <v>75</v>
      </c>
    </row>
    <row r="3" spans="1:8" x14ac:dyDescent="0.4">
      <c r="A3" s="2" t="s">
        <v>28</v>
      </c>
      <c r="B3">
        <v>134</v>
      </c>
      <c r="C3">
        <v>1119</v>
      </c>
      <c r="D3">
        <v>77</v>
      </c>
      <c r="F3" s="11">
        <f>B3/B2-1</f>
        <v>5.5118110236220375E-2</v>
      </c>
      <c r="G3" s="11">
        <f t="shared" ref="G3:H3" si="0">C3/C2-1</f>
        <v>4.971857410881797E-2</v>
      </c>
      <c r="H3" s="11">
        <f t="shared" si="0"/>
        <v>2.6666666666666616E-2</v>
      </c>
    </row>
    <row r="4" spans="1:8" x14ac:dyDescent="0.4">
      <c r="A4" s="2" t="s">
        <v>29</v>
      </c>
      <c r="B4">
        <v>142</v>
      </c>
      <c r="C4">
        <v>1177</v>
      </c>
      <c r="D4">
        <v>80</v>
      </c>
      <c r="F4" s="11">
        <f t="shared" ref="F4:F20" si="1">B4/B3-1</f>
        <v>5.9701492537313383E-2</v>
      </c>
      <c r="G4" s="11">
        <f t="shared" ref="G4:G20" si="2">C4/C3-1</f>
        <v>5.1831992850759567E-2</v>
      </c>
      <c r="H4" s="11">
        <f t="shared" ref="H4:H20" si="3">D4/D3-1</f>
        <v>3.8961038961038863E-2</v>
      </c>
    </row>
    <row r="5" spans="1:8" x14ac:dyDescent="0.4">
      <c r="A5" s="2" t="s">
        <v>30</v>
      </c>
      <c r="B5">
        <v>149</v>
      </c>
      <c r="C5">
        <v>1228</v>
      </c>
      <c r="D5">
        <v>82</v>
      </c>
      <c r="F5" s="11">
        <f t="shared" si="1"/>
        <v>4.9295774647887258E-2</v>
      </c>
      <c r="G5" s="11">
        <f t="shared" si="2"/>
        <v>4.3330501274426503E-2</v>
      </c>
      <c r="H5" s="11">
        <f t="shared" si="3"/>
        <v>2.4999999999999911E-2</v>
      </c>
    </row>
    <row r="6" spans="1:8" x14ac:dyDescent="0.4">
      <c r="A6" s="2" t="s">
        <v>31</v>
      </c>
      <c r="B6">
        <v>158</v>
      </c>
      <c r="C6">
        <v>1292</v>
      </c>
      <c r="D6">
        <v>85</v>
      </c>
      <c r="F6" s="11">
        <f t="shared" si="1"/>
        <v>6.0402684563758413E-2</v>
      </c>
      <c r="G6" s="11">
        <f t="shared" si="2"/>
        <v>5.2117263843648232E-2</v>
      </c>
      <c r="H6" s="11">
        <f t="shared" si="3"/>
        <v>3.6585365853658569E-2</v>
      </c>
    </row>
    <row r="7" spans="1:8" x14ac:dyDescent="0.4">
      <c r="A7" s="2" t="s">
        <v>32</v>
      </c>
      <c r="B7">
        <v>166</v>
      </c>
      <c r="C7">
        <v>1351</v>
      </c>
      <c r="D7">
        <v>87</v>
      </c>
      <c r="F7" s="11">
        <f t="shared" si="1"/>
        <v>5.0632911392405111E-2</v>
      </c>
      <c r="G7" s="11">
        <f t="shared" si="2"/>
        <v>4.5665634674922684E-2</v>
      </c>
      <c r="H7" s="11">
        <f t="shared" si="3"/>
        <v>2.3529411764705799E-2</v>
      </c>
    </row>
    <row r="8" spans="1:8" x14ac:dyDescent="0.4">
      <c r="A8" s="2" t="s">
        <v>33</v>
      </c>
      <c r="B8">
        <v>175</v>
      </c>
      <c r="C8">
        <v>1413</v>
      </c>
      <c r="D8">
        <v>90</v>
      </c>
      <c r="F8" s="11">
        <f t="shared" si="1"/>
        <v>5.4216867469879526E-2</v>
      </c>
      <c r="G8" s="11">
        <f t="shared" si="2"/>
        <v>4.5891931902294569E-2</v>
      </c>
      <c r="H8" s="11">
        <f t="shared" si="3"/>
        <v>3.4482758620689724E-2</v>
      </c>
    </row>
    <row r="9" spans="1:8" x14ac:dyDescent="0.4">
      <c r="A9" s="2" t="s">
        <v>34</v>
      </c>
      <c r="B9">
        <v>185</v>
      </c>
      <c r="C9">
        <v>1486</v>
      </c>
      <c r="D9">
        <v>92</v>
      </c>
      <c r="F9" s="11">
        <f t="shared" si="1"/>
        <v>5.7142857142857162E-2</v>
      </c>
      <c r="G9" s="11">
        <f t="shared" si="2"/>
        <v>5.1663128096249178E-2</v>
      </c>
      <c r="H9" s="11">
        <f t="shared" si="3"/>
        <v>2.2222222222222143E-2</v>
      </c>
    </row>
    <row r="10" spans="1:8" x14ac:dyDescent="0.4">
      <c r="A10" s="2" t="s">
        <v>35</v>
      </c>
      <c r="B10">
        <v>195</v>
      </c>
      <c r="C10">
        <v>1555</v>
      </c>
      <c r="D10">
        <v>95</v>
      </c>
      <c r="F10" s="11">
        <f t="shared" si="1"/>
        <v>5.4054054054053946E-2</v>
      </c>
      <c r="G10" s="11">
        <f t="shared" si="2"/>
        <v>4.643337819650073E-2</v>
      </c>
      <c r="H10" s="11">
        <f t="shared" si="3"/>
        <v>3.2608695652173836E-2</v>
      </c>
    </row>
    <row r="11" spans="1:8" x14ac:dyDescent="0.4">
      <c r="A11" s="2" t="s">
        <v>36</v>
      </c>
      <c r="B11">
        <v>206</v>
      </c>
      <c r="C11">
        <v>1634</v>
      </c>
      <c r="D11">
        <v>97</v>
      </c>
      <c r="F11" s="11">
        <f t="shared" si="1"/>
        <v>5.6410256410256432E-2</v>
      </c>
      <c r="G11" s="11">
        <f t="shared" si="2"/>
        <v>5.0803858520900302E-2</v>
      </c>
      <c r="H11" s="11">
        <f t="shared" si="3"/>
        <v>2.1052631578947434E-2</v>
      </c>
    </row>
    <row r="12" spans="1:8" x14ac:dyDescent="0.4">
      <c r="A12" s="2" t="s">
        <v>37</v>
      </c>
      <c r="B12">
        <v>217</v>
      </c>
      <c r="C12">
        <v>1708</v>
      </c>
      <c r="D12">
        <v>100</v>
      </c>
      <c r="F12" s="11">
        <f t="shared" si="1"/>
        <v>5.3398058252427161E-2</v>
      </c>
      <c r="G12" s="11">
        <f t="shared" si="2"/>
        <v>4.5287637698898431E-2</v>
      </c>
      <c r="H12" s="11">
        <f t="shared" si="3"/>
        <v>3.0927835051546282E-2</v>
      </c>
    </row>
    <row r="13" spans="1:8" x14ac:dyDescent="0.4">
      <c r="A13" s="2" t="s">
        <v>38</v>
      </c>
      <c r="B13">
        <v>229</v>
      </c>
      <c r="C13">
        <v>1789</v>
      </c>
      <c r="D13">
        <v>103</v>
      </c>
      <c r="F13" s="11">
        <f t="shared" si="1"/>
        <v>5.5299539170506895E-2</v>
      </c>
      <c r="G13" s="11">
        <f t="shared" si="2"/>
        <v>4.7423887587822122E-2</v>
      </c>
      <c r="H13" s="11">
        <f t="shared" si="3"/>
        <v>3.0000000000000027E-2</v>
      </c>
    </row>
    <row r="14" spans="1:8" x14ac:dyDescent="0.4">
      <c r="A14" s="2" t="s">
        <v>39</v>
      </c>
      <c r="B14">
        <v>242</v>
      </c>
      <c r="C14">
        <v>1882</v>
      </c>
      <c r="D14">
        <v>105</v>
      </c>
      <c r="F14" s="11">
        <f t="shared" si="1"/>
        <v>5.6768558951965087E-2</v>
      </c>
      <c r="G14" s="11">
        <f t="shared" si="2"/>
        <v>5.1984348798211233E-2</v>
      </c>
      <c r="H14" s="11">
        <f t="shared" si="3"/>
        <v>1.9417475728155331E-2</v>
      </c>
    </row>
    <row r="15" spans="1:8" x14ac:dyDescent="0.4">
      <c r="A15" s="2" t="s">
        <v>40</v>
      </c>
      <c r="B15">
        <v>255</v>
      </c>
      <c r="C15">
        <v>1968</v>
      </c>
      <c r="D15">
        <v>108</v>
      </c>
      <c r="F15" s="11">
        <f t="shared" si="1"/>
        <v>5.3719008264462742E-2</v>
      </c>
      <c r="G15" s="11">
        <f t="shared" si="2"/>
        <v>4.56960680127525E-2</v>
      </c>
      <c r="H15" s="11">
        <f t="shared" si="3"/>
        <v>2.857142857142847E-2</v>
      </c>
    </row>
    <row r="16" spans="1:8" x14ac:dyDescent="0.4">
      <c r="A16" s="2" t="s">
        <v>41</v>
      </c>
      <c r="B16">
        <v>269</v>
      </c>
      <c r="C16">
        <v>2061</v>
      </c>
      <c r="D16">
        <v>111</v>
      </c>
      <c r="F16" s="11">
        <f t="shared" si="1"/>
        <v>5.4901960784313752E-2</v>
      </c>
      <c r="G16" s="11">
        <f t="shared" si="2"/>
        <v>4.7256097560975707E-2</v>
      </c>
      <c r="H16" s="11">
        <f t="shared" si="3"/>
        <v>2.7777777777777679E-2</v>
      </c>
    </row>
    <row r="17" spans="1:8" x14ac:dyDescent="0.4">
      <c r="A17" s="2" t="s">
        <v>42</v>
      </c>
      <c r="B17">
        <v>284</v>
      </c>
      <c r="C17">
        <v>2160</v>
      </c>
      <c r="D17">
        <v>114</v>
      </c>
      <c r="F17" s="11">
        <f t="shared" si="1"/>
        <v>5.5762081784386686E-2</v>
      </c>
      <c r="G17" s="11">
        <f t="shared" si="2"/>
        <v>4.8034934497816595E-2</v>
      </c>
      <c r="H17" s="11">
        <f t="shared" si="3"/>
        <v>2.7027027027026973E-2</v>
      </c>
    </row>
    <row r="18" spans="1:8" x14ac:dyDescent="0.4">
      <c r="A18" s="2" t="s">
        <v>43</v>
      </c>
      <c r="B18">
        <v>299</v>
      </c>
      <c r="C18">
        <v>2258</v>
      </c>
      <c r="D18">
        <v>117</v>
      </c>
      <c r="F18" s="11">
        <f t="shared" si="1"/>
        <v>5.2816901408450745E-2</v>
      </c>
      <c r="G18" s="11">
        <f t="shared" si="2"/>
        <v>4.5370370370370283E-2</v>
      </c>
      <c r="H18" s="11">
        <f t="shared" si="3"/>
        <v>2.6315789473684292E-2</v>
      </c>
    </row>
    <row r="19" spans="1:8" x14ac:dyDescent="0.4">
      <c r="A19" s="2" t="s">
        <v>44</v>
      </c>
      <c r="B19">
        <v>316</v>
      </c>
      <c r="C19">
        <v>2370</v>
      </c>
      <c r="D19">
        <v>120</v>
      </c>
      <c r="F19" s="11">
        <f t="shared" si="1"/>
        <v>5.6856187290969862E-2</v>
      </c>
      <c r="G19" s="11">
        <f t="shared" si="2"/>
        <v>4.9601417183348095E-2</v>
      </c>
      <c r="H19" s="11">
        <f t="shared" si="3"/>
        <v>2.564102564102555E-2</v>
      </c>
    </row>
    <row r="20" spans="1:8" x14ac:dyDescent="0.4">
      <c r="A20" s="2" t="s">
        <v>45</v>
      </c>
      <c r="B20">
        <v>333</v>
      </c>
      <c r="C20">
        <v>2479</v>
      </c>
      <c r="D20">
        <v>123</v>
      </c>
      <c r="F20" s="11">
        <f t="shared" si="1"/>
        <v>5.3797468354430444E-2</v>
      </c>
      <c r="G20" s="11">
        <f t="shared" si="2"/>
        <v>4.5991561181434548E-2</v>
      </c>
      <c r="H20" s="11">
        <f t="shared" si="3"/>
        <v>2.4999999999999911E-2</v>
      </c>
    </row>
    <row r="21" spans="1:8" x14ac:dyDescent="0.4">
      <c r="A21" s="2" t="s">
        <v>46</v>
      </c>
      <c r="B21">
        <v>351</v>
      </c>
      <c r="C21">
        <v>2595</v>
      </c>
      <c r="D21">
        <v>126</v>
      </c>
      <c r="F21" s="11">
        <f t="shared" ref="F21" si="4">B21/B20-1</f>
        <v>5.4054054054053946E-2</v>
      </c>
      <c r="G21" s="11">
        <f t="shared" ref="G21:G22" si="5">C21/C20-1</f>
        <v>4.6793061718434892E-2</v>
      </c>
      <c r="H21" s="11">
        <f t="shared" ref="H21:H22" si="6">D21/D20-1</f>
        <v>2.4390243902439046E-2</v>
      </c>
    </row>
    <row r="22" spans="1:8" x14ac:dyDescent="0.4">
      <c r="A22" s="6" t="s">
        <v>48</v>
      </c>
      <c r="B22">
        <v>447</v>
      </c>
      <c r="C22">
        <v>3074</v>
      </c>
      <c r="D22">
        <v>158</v>
      </c>
      <c r="F22" s="12">
        <f>B22/B21-1</f>
        <v>0.27350427350427342</v>
      </c>
      <c r="G22" s="12">
        <f t="shared" si="5"/>
        <v>0.18458574181117537</v>
      </c>
      <c r="H22" s="12">
        <f t="shared" si="6"/>
        <v>0.25396825396825395</v>
      </c>
    </row>
    <row r="23" spans="1:8" x14ac:dyDescent="0.4">
      <c r="A23" s="2" t="s">
        <v>50</v>
      </c>
      <c r="B23">
        <v>471</v>
      </c>
      <c r="C23">
        <v>3211</v>
      </c>
      <c r="D23">
        <v>162</v>
      </c>
      <c r="F23" s="11">
        <f t="shared" ref="F23" si="7">B23/B22-1</f>
        <v>5.3691275167785157E-2</v>
      </c>
      <c r="G23" s="11">
        <f t="shared" ref="G23" si="8">C23/C22-1</f>
        <v>4.4567338972023363E-2</v>
      </c>
      <c r="H23" s="11">
        <f t="shared" ref="H23" si="9">D23/D22-1</f>
        <v>2.5316455696202445E-2</v>
      </c>
    </row>
    <row r="24" spans="1:8" x14ac:dyDescent="0.4">
      <c r="A24" s="2" t="s">
        <v>51</v>
      </c>
      <c r="B24">
        <v>497</v>
      </c>
      <c r="C24">
        <v>3366</v>
      </c>
      <c r="D24">
        <v>165</v>
      </c>
      <c r="F24" s="11">
        <f t="shared" ref="F24:F27" si="10">B24/B23-1</f>
        <v>5.5201698513800412E-2</v>
      </c>
      <c r="G24" s="11">
        <f t="shared" ref="G24:G28" si="11">C24/C23-1</f>
        <v>4.8271566490190043E-2</v>
      </c>
      <c r="H24" s="11">
        <f t="shared" ref="H24:H28" si="12">D24/D23-1</f>
        <v>1.8518518518518601E-2</v>
      </c>
    </row>
    <row r="25" spans="1:8" x14ac:dyDescent="0.4">
      <c r="A25" s="2" t="s">
        <v>52</v>
      </c>
      <c r="B25">
        <v>525</v>
      </c>
      <c r="C25">
        <v>3526</v>
      </c>
      <c r="D25">
        <v>169</v>
      </c>
      <c r="F25" s="11">
        <f t="shared" si="10"/>
        <v>5.6338028169014009E-2</v>
      </c>
      <c r="G25" s="11">
        <f t="shared" si="11"/>
        <v>4.7534165181223997E-2</v>
      </c>
      <c r="H25" s="11">
        <f t="shared" si="12"/>
        <v>2.4242424242424176E-2</v>
      </c>
    </row>
    <row r="26" spans="1:8" x14ac:dyDescent="0.4">
      <c r="A26" s="2" t="s">
        <v>53</v>
      </c>
      <c r="B26">
        <v>553</v>
      </c>
      <c r="C26">
        <v>3690</v>
      </c>
      <c r="D26">
        <v>172</v>
      </c>
      <c r="F26" s="11">
        <f t="shared" si="10"/>
        <v>5.3333333333333233E-2</v>
      </c>
      <c r="G26" s="11">
        <f t="shared" si="11"/>
        <v>4.6511627906976827E-2</v>
      </c>
      <c r="H26" s="11">
        <f t="shared" si="12"/>
        <v>1.7751479289940919E-2</v>
      </c>
    </row>
    <row r="27" spans="1:8" x14ac:dyDescent="0.4">
      <c r="A27" s="2" t="s">
        <v>54</v>
      </c>
      <c r="B27">
        <v>584</v>
      </c>
      <c r="C27">
        <v>3864</v>
      </c>
      <c r="D27">
        <v>176</v>
      </c>
      <c r="F27" s="11">
        <f t="shared" si="10"/>
        <v>5.6057866184448413E-2</v>
      </c>
      <c r="G27" s="11">
        <f t="shared" si="11"/>
        <v>4.7154471544715415E-2</v>
      </c>
      <c r="H27" s="11">
        <f t="shared" si="12"/>
        <v>2.3255813953488413E-2</v>
      </c>
    </row>
    <row r="28" spans="1:8" x14ac:dyDescent="0.4">
      <c r="A28" s="6" t="s">
        <v>56</v>
      </c>
      <c r="B28">
        <v>743</v>
      </c>
      <c r="C28">
        <v>4526</v>
      </c>
      <c r="D28">
        <v>217</v>
      </c>
      <c r="F28" s="12">
        <f>B28/B27-1</f>
        <v>0.27226027397260277</v>
      </c>
      <c r="G28" s="12">
        <f t="shared" si="11"/>
        <v>0.17132505175983437</v>
      </c>
      <c r="H28" s="12">
        <f t="shared" si="12"/>
        <v>0.23295454545454541</v>
      </c>
    </row>
    <row r="29" spans="1:8" x14ac:dyDescent="0.4">
      <c r="A29" s="2" t="s">
        <v>58</v>
      </c>
      <c r="B29">
        <v>783</v>
      </c>
      <c r="C29">
        <v>4725</v>
      </c>
      <c r="D29">
        <v>222</v>
      </c>
      <c r="F29" s="11">
        <f t="shared" ref="F29:F33" si="13">B29/B28-1</f>
        <v>5.3835800807537026E-2</v>
      </c>
      <c r="G29" s="11">
        <f t="shared" ref="G29:G34" si="14">C29/C28-1</f>
        <v>4.3968183826778695E-2</v>
      </c>
      <c r="H29" s="11">
        <f t="shared" ref="H29:H34" si="15">D29/D28-1</f>
        <v>2.3041474654377891E-2</v>
      </c>
    </row>
    <row r="30" spans="1:8" x14ac:dyDescent="0.4">
      <c r="A30" s="2" t="s">
        <v>59</v>
      </c>
      <c r="B30">
        <v>826</v>
      </c>
      <c r="C30">
        <v>4946</v>
      </c>
      <c r="D30">
        <v>226</v>
      </c>
      <c r="F30" s="11">
        <f t="shared" si="13"/>
        <v>5.4916985951468655E-2</v>
      </c>
      <c r="G30" s="11">
        <f t="shared" si="14"/>
        <v>4.6772486772486799E-2</v>
      </c>
      <c r="H30" s="11">
        <f t="shared" si="15"/>
        <v>1.8018018018018056E-2</v>
      </c>
    </row>
    <row r="31" spans="1:8" x14ac:dyDescent="0.4">
      <c r="A31" s="2" t="s">
        <v>60</v>
      </c>
      <c r="B31">
        <v>872</v>
      </c>
      <c r="C31">
        <v>5172</v>
      </c>
      <c r="D31">
        <v>231</v>
      </c>
      <c r="F31" s="11">
        <f t="shared" si="13"/>
        <v>5.5690072639225097E-2</v>
      </c>
      <c r="G31" s="11">
        <f t="shared" si="14"/>
        <v>4.5693489688637179E-2</v>
      </c>
      <c r="H31" s="11">
        <f t="shared" si="15"/>
        <v>2.2123893805309658E-2</v>
      </c>
    </row>
    <row r="32" spans="1:8" x14ac:dyDescent="0.4">
      <c r="A32" s="2" t="s">
        <v>61</v>
      </c>
      <c r="B32">
        <v>920</v>
      </c>
      <c r="C32">
        <v>5406</v>
      </c>
      <c r="D32">
        <v>236</v>
      </c>
      <c r="F32" s="11">
        <f t="shared" si="13"/>
        <v>5.504587155963292E-2</v>
      </c>
      <c r="G32" s="11">
        <f t="shared" si="14"/>
        <v>4.5243619489559128E-2</v>
      </c>
      <c r="H32" s="11">
        <f t="shared" si="15"/>
        <v>2.1645021645021689E-2</v>
      </c>
    </row>
    <row r="33" spans="1:8" x14ac:dyDescent="0.4">
      <c r="A33" s="2" t="s">
        <v>62</v>
      </c>
      <c r="B33">
        <v>970</v>
      </c>
      <c r="C33">
        <v>5647</v>
      </c>
      <c r="D33">
        <v>241</v>
      </c>
      <c r="F33" s="11">
        <f t="shared" si="13"/>
        <v>5.4347826086956541E-2</v>
      </c>
      <c r="G33" s="11">
        <f t="shared" si="14"/>
        <v>4.4580096189419161E-2</v>
      </c>
      <c r="H33" s="11">
        <f t="shared" si="15"/>
        <v>2.1186440677966045E-2</v>
      </c>
    </row>
    <row r="34" spans="1:8" x14ac:dyDescent="0.4">
      <c r="A34" s="6" t="s">
        <v>64</v>
      </c>
      <c r="B34">
        <v>1234</v>
      </c>
      <c r="C34">
        <v>6543</v>
      </c>
      <c r="D34">
        <v>294</v>
      </c>
      <c r="F34" s="12">
        <f>B34/B33-1</f>
        <v>0.27216494845360817</v>
      </c>
      <c r="G34" s="12">
        <f t="shared" si="14"/>
        <v>0.15866831946166116</v>
      </c>
      <c r="H34" s="12">
        <f t="shared" si="15"/>
        <v>0.21991701244813289</v>
      </c>
    </row>
    <row r="35" spans="1:8" x14ac:dyDescent="0.4">
      <c r="A35" s="2" t="s">
        <v>66</v>
      </c>
      <c r="B35">
        <v>1302</v>
      </c>
      <c r="C35">
        <v>6835</v>
      </c>
      <c r="D35">
        <v>300</v>
      </c>
      <c r="F35" s="11">
        <f t="shared" ref="F35:F39" si="16">B35/B34-1</f>
        <v>5.5105348460291692E-2</v>
      </c>
      <c r="G35" s="11">
        <f t="shared" ref="G35:G40" si="17">C35/C34-1</f>
        <v>4.4627846553568773E-2</v>
      </c>
      <c r="H35" s="11">
        <f t="shared" ref="H35:H40" si="18">D35/D34-1</f>
        <v>2.0408163265306145E-2</v>
      </c>
    </row>
    <row r="36" spans="1:8" x14ac:dyDescent="0.4">
      <c r="A36" s="2" t="s">
        <v>67</v>
      </c>
      <c r="B36">
        <v>1373</v>
      </c>
      <c r="C36">
        <v>7136</v>
      </c>
      <c r="D36">
        <v>306</v>
      </c>
      <c r="F36" s="11">
        <f t="shared" si="16"/>
        <v>5.4531490015361062E-2</v>
      </c>
      <c r="G36" s="11">
        <f t="shared" si="17"/>
        <v>4.4038039502560355E-2</v>
      </c>
      <c r="H36" s="11">
        <f t="shared" si="18"/>
        <v>2.0000000000000018E-2</v>
      </c>
    </row>
    <row r="37" spans="1:8" x14ac:dyDescent="0.4">
      <c r="A37" s="2" t="s">
        <v>68</v>
      </c>
      <c r="B37">
        <v>1449</v>
      </c>
      <c r="C37">
        <v>7458</v>
      </c>
      <c r="D37">
        <v>312</v>
      </c>
      <c r="F37" s="11">
        <f t="shared" si="16"/>
        <v>5.5353241077931603E-2</v>
      </c>
      <c r="G37" s="11">
        <f t="shared" si="17"/>
        <v>4.5123318385650313E-2</v>
      </c>
      <c r="H37" s="11">
        <f t="shared" si="18"/>
        <v>1.9607843137254832E-2</v>
      </c>
    </row>
    <row r="38" spans="1:8" x14ac:dyDescent="0.4">
      <c r="A38" s="2" t="s">
        <v>69</v>
      </c>
      <c r="B38">
        <v>1528</v>
      </c>
      <c r="C38">
        <v>7775</v>
      </c>
      <c r="D38">
        <v>319</v>
      </c>
      <c r="F38" s="11">
        <f t="shared" si="16"/>
        <v>5.4520358868184848E-2</v>
      </c>
      <c r="G38" s="11">
        <f t="shared" si="17"/>
        <v>4.2504692947170852E-2</v>
      </c>
      <c r="H38" s="11">
        <f t="shared" si="18"/>
        <v>2.2435897435897356E-2</v>
      </c>
    </row>
    <row r="39" spans="1:8" x14ac:dyDescent="0.4">
      <c r="A39" s="2" t="s">
        <v>70</v>
      </c>
      <c r="B39">
        <v>1612</v>
      </c>
      <c r="C39">
        <v>8124</v>
      </c>
      <c r="D39">
        <v>325</v>
      </c>
      <c r="F39" s="11">
        <f t="shared" si="16"/>
        <v>5.4973821989528826E-2</v>
      </c>
      <c r="G39" s="11">
        <f t="shared" si="17"/>
        <v>4.4887459807073871E-2</v>
      </c>
      <c r="H39" s="11">
        <f t="shared" si="18"/>
        <v>1.8808777429467183E-2</v>
      </c>
    </row>
    <row r="40" spans="1:8" x14ac:dyDescent="0.4">
      <c r="A40" s="6" t="s">
        <v>72</v>
      </c>
      <c r="B40">
        <v>2051</v>
      </c>
      <c r="C40">
        <v>9255</v>
      </c>
      <c r="D40">
        <v>398</v>
      </c>
      <c r="F40" s="12">
        <f>B40/B39-1</f>
        <v>0.27233250620347405</v>
      </c>
      <c r="G40" s="12">
        <f t="shared" si="17"/>
        <v>0.1392171344165436</v>
      </c>
      <c r="H40" s="12">
        <f t="shared" si="18"/>
        <v>0.22461538461538466</v>
      </c>
    </row>
    <row r="41" spans="1:8" x14ac:dyDescent="0.4">
      <c r="A41" s="2" t="s">
        <v>74</v>
      </c>
      <c r="B41">
        <v>2164</v>
      </c>
      <c r="C41">
        <v>9655</v>
      </c>
      <c r="D41">
        <v>406</v>
      </c>
      <c r="F41" s="11">
        <f t="shared" ref="F41:F45" si="19">B41/B40-1</f>
        <v>5.5095075572891172E-2</v>
      </c>
      <c r="G41" s="11">
        <f t="shared" ref="G41:G45" si="20">C41/C40-1</f>
        <v>4.3219881145326822E-2</v>
      </c>
      <c r="H41" s="11">
        <f t="shared" ref="H41:H45" si="21">D41/D40-1</f>
        <v>2.0100502512562901E-2</v>
      </c>
    </row>
    <row r="42" spans="1:8" x14ac:dyDescent="0.4">
      <c r="A42" s="2" t="s">
        <v>75</v>
      </c>
      <c r="B42">
        <v>2283</v>
      </c>
      <c r="C42">
        <v>10072</v>
      </c>
      <c r="D42">
        <v>414</v>
      </c>
      <c r="F42" s="11">
        <f t="shared" si="19"/>
        <v>5.4990757855822636E-2</v>
      </c>
      <c r="G42" s="11">
        <f t="shared" si="20"/>
        <v>4.3190056965302981E-2</v>
      </c>
      <c r="H42" s="11">
        <f t="shared" si="21"/>
        <v>1.9704433497536922E-2</v>
      </c>
    </row>
    <row r="43" spans="1:8" x14ac:dyDescent="0.4">
      <c r="A43" s="2" t="s">
        <v>76</v>
      </c>
      <c r="B43">
        <v>2408</v>
      </c>
      <c r="C43">
        <v>10491</v>
      </c>
      <c r="D43">
        <v>423</v>
      </c>
      <c r="F43" s="11">
        <f t="shared" si="19"/>
        <v>5.4752518615856394E-2</v>
      </c>
      <c r="G43" s="11">
        <f t="shared" si="20"/>
        <v>4.1600476568705247E-2</v>
      </c>
      <c r="H43" s="11">
        <f t="shared" si="21"/>
        <v>2.1739130434782705E-2</v>
      </c>
    </row>
    <row r="44" spans="1:8" x14ac:dyDescent="0.4">
      <c r="A44" s="2" t="s">
        <v>77</v>
      </c>
      <c r="B44">
        <v>2540</v>
      </c>
      <c r="C44">
        <v>10930</v>
      </c>
      <c r="D44">
        <v>432</v>
      </c>
      <c r="F44" s="11">
        <f t="shared" si="19"/>
        <v>5.4817275747508276E-2</v>
      </c>
      <c r="G44" s="11">
        <f t="shared" si="20"/>
        <v>4.1845391287770539E-2</v>
      </c>
      <c r="H44" s="11">
        <f t="shared" si="21"/>
        <v>2.1276595744680771E-2</v>
      </c>
    </row>
    <row r="45" spans="1:8" x14ac:dyDescent="0.4">
      <c r="A45" s="2" t="s">
        <v>78</v>
      </c>
      <c r="B45">
        <v>2680</v>
      </c>
      <c r="C45">
        <v>11392</v>
      </c>
      <c r="D45">
        <v>441</v>
      </c>
      <c r="F45" s="11">
        <f t="shared" si="19"/>
        <v>5.5118110236220375E-2</v>
      </c>
      <c r="G45" s="11">
        <f t="shared" si="20"/>
        <v>4.2268984446477642E-2</v>
      </c>
      <c r="H45" s="11">
        <f t="shared" si="21"/>
        <v>2.0833333333333259E-2</v>
      </c>
    </row>
    <row r="47" spans="1:8" x14ac:dyDescent="0.4">
      <c r="A47" s="2" t="s">
        <v>156</v>
      </c>
      <c r="B47" t="s">
        <v>157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tabSelected="1" topLeftCell="A16" zoomScaleNormal="100" workbookViewId="0">
      <selection activeCell="L39" sqref="L39"/>
    </sheetView>
  </sheetViews>
  <sheetFormatPr defaultRowHeight="13.9" x14ac:dyDescent="0.4"/>
  <cols>
    <col min="1" max="1" width="9.06640625" style="2"/>
    <col min="2" max="16384" width="9.06640625" style="1"/>
  </cols>
  <sheetData>
    <row r="1" spans="1:17" x14ac:dyDescent="0.4">
      <c r="A1" s="2" t="s">
        <v>83</v>
      </c>
      <c r="B1" s="1" t="s">
        <v>2</v>
      </c>
      <c r="C1" s="1" t="s">
        <v>3</v>
      </c>
      <c r="D1" s="1" t="s">
        <v>1</v>
      </c>
      <c r="E1" s="1" t="s">
        <v>124</v>
      </c>
      <c r="H1" s="1" t="s">
        <v>102</v>
      </c>
      <c r="L1" s="2" t="s">
        <v>92</v>
      </c>
      <c r="M1" s="1" t="s">
        <v>2</v>
      </c>
      <c r="N1" s="1" t="s">
        <v>3</v>
      </c>
      <c r="O1" s="1" t="s">
        <v>1</v>
      </c>
      <c r="P1" s="1" t="s">
        <v>4</v>
      </c>
      <c r="Q1" s="1" t="s">
        <v>79</v>
      </c>
    </row>
    <row r="2" spans="1:17" x14ac:dyDescent="0.4">
      <c r="A2" s="2" t="s">
        <v>27</v>
      </c>
      <c r="B2" s="1">
        <f>通用成长!B2*$H$3</f>
        <v>152.4</v>
      </c>
      <c r="C2" s="1">
        <f>通用成长!C2*$I$3+1</f>
        <v>960.4</v>
      </c>
      <c r="D2" s="1">
        <f>通用成长!D2*$J$3</f>
        <v>67.5</v>
      </c>
      <c r="E2" s="4">
        <v>152</v>
      </c>
      <c r="F2" s="4">
        <v>960</v>
      </c>
      <c r="G2" s="4">
        <v>68</v>
      </c>
      <c r="H2" s="1">
        <f>152/127</f>
        <v>1.1968503937007875</v>
      </c>
      <c r="I2" s="1">
        <f>(960-1)/1066</f>
        <v>0.89962476547842396</v>
      </c>
      <c r="J2" s="1">
        <f>68/75</f>
        <v>0.90666666666666662</v>
      </c>
      <c r="M2" s="1">
        <v>140</v>
      </c>
      <c r="N2" s="1">
        <v>857</v>
      </c>
      <c r="O2" s="1">
        <v>60</v>
      </c>
      <c r="P2" s="1">
        <v>102</v>
      </c>
      <c r="Q2" s="1">
        <v>10</v>
      </c>
    </row>
    <row r="3" spans="1:17" x14ac:dyDescent="0.4">
      <c r="A3" s="2" t="s">
        <v>28</v>
      </c>
      <c r="B3" s="1">
        <f>通用成长!B3*$H$3</f>
        <v>160.79999999999998</v>
      </c>
      <c r="C3" s="1">
        <f>通用成长!C3*$I$3+1</f>
        <v>1008.1</v>
      </c>
      <c r="D3" s="1">
        <f>通用成长!D3*$J$3</f>
        <v>69.3</v>
      </c>
      <c r="H3" s="5">
        <v>1.2</v>
      </c>
      <c r="I3" s="5">
        <v>0.9</v>
      </c>
      <c r="J3" s="5">
        <v>0.9</v>
      </c>
    </row>
    <row r="4" spans="1:17" x14ac:dyDescent="0.4">
      <c r="A4" s="2" t="s">
        <v>29</v>
      </c>
      <c r="B4" s="1">
        <f>通用成长!B4*$H$3</f>
        <v>170.4</v>
      </c>
      <c r="C4" s="1">
        <f>通用成长!C4*$I$3+1</f>
        <v>1060.3</v>
      </c>
      <c r="D4" s="1">
        <f>通用成长!D4*$J$3</f>
        <v>72</v>
      </c>
      <c r="H4" s="1">
        <f>2680*H3</f>
        <v>3216</v>
      </c>
      <c r="I4" s="1">
        <f>11392*I3+1</f>
        <v>10253.800000000001</v>
      </c>
      <c r="J4" s="1">
        <f>441*J3</f>
        <v>396.90000000000003</v>
      </c>
    </row>
    <row r="5" spans="1:17" x14ac:dyDescent="0.4">
      <c r="A5" s="2" t="s">
        <v>30</v>
      </c>
      <c r="B5" s="1">
        <f>通用成长!B5*$H$3</f>
        <v>178.79999999999998</v>
      </c>
      <c r="C5" s="1">
        <f>通用成长!C5*$I$3+1</f>
        <v>1106.2</v>
      </c>
      <c r="D5" s="1">
        <f>通用成长!D5*$J$3</f>
        <v>73.8</v>
      </c>
    </row>
    <row r="6" spans="1:17" x14ac:dyDescent="0.4">
      <c r="A6" s="2" t="s">
        <v>31</v>
      </c>
      <c r="B6" s="1">
        <f>通用成长!B6*$H$3</f>
        <v>189.6</v>
      </c>
      <c r="C6" s="1">
        <f>通用成长!C6*$I$3+1</f>
        <v>1163.8</v>
      </c>
      <c r="D6" s="1">
        <f>通用成长!D6*$J$3</f>
        <v>76.5</v>
      </c>
      <c r="H6" s="1" t="s">
        <v>4</v>
      </c>
      <c r="I6" s="1" t="s">
        <v>79</v>
      </c>
    </row>
    <row r="7" spans="1:17" x14ac:dyDescent="0.4">
      <c r="A7" s="2" t="s">
        <v>32</v>
      </c>
      <c r="B7" s="1">
        <f>通用成长!B7*$H$3</f>
        <v>199.2</v>
      </c>
      <c r="C7" s="1">
        <f>通用成长!C7*$I$3+1</f>
        <v>1216.9000000000001</v>
      </c>
      <c r="D7" s="1">
        <f>通用成长!D7*$J$3</f>
        <v>78.3</v>
      </c>
      <c r="H7" s="1">
        <v>112</v>
      </c>
      <c r="I7" s="1">
        <v>10</v>
      </c>
    </row>
    <row r="8" spans="1:17" x14ac:dyDescent="0.4">
      <c r="A8" s="2" t="s">
        <v>33</v>
      </c>
      <c r="B8" s="1">
        <f>通用成长!B8*$H$3</f>
        <v>210</v>
      </c>
      <c r="C8" s="1">
        <f>通用成长!C8*$I$3+1</f>
        <v>1272.7</v>
      </c>
      <c r="D8" s="1">
        <f>通用成长!D8*$J$3</f>
        <v>81</v>
      </c>
    </row>
    <row r="9" spans="1:17" x14ac:dyDescent="0.4">
      <c r="A9" s="2" t="s">
        <v>34</v>
      </c>
      <c r="B9" s="1">
        <f>通用成长!B9*$H$3</f>
        <v>222</v>
      </c>
      <c r="C9" s="1">
        <f>通用成长!C9*$I$3+1</f>
        <v>1338.4</v>
      </c>
      <c r="D9" s="1">
        <f>通用成长!D9*$J$3</f>
        <v>82.8</v>
      </c>
    </row>
    <row r="10" spans="1:17" x14ac:dyDescent="0.4">
      <c r="A10" s="2" t="s">
        <v>35</v>
      </c>
      <c r="B10" s="1">
        <f>通用成长!B10*$H$3</f>
        <v>234</v>
      </c>
      <c r="C10" s="1">
        <f>通用成长!C10*$I$3+1</f>
        <v>1400.5</v>
      </c>
      <c r="D10" s="1">
        <f>通用成长!D10*$J$3</f>
        <v>85.5</v>
      </c>
    </row>
    <row r="11" spans="1:17" x14ac:dyDescent="0.4">
      <c r="A11" s="2" t="s">
        <v>36</v>
      </c>
      <c r="B11" s="1">
        <f>通用成长!B11*$H$3</f>
        <v>247.2</v>
      </c>
      <c r="C11" s="1">
        <f>通用成长!C11*$I$3+1</f>
        <v>1471.6000000000001</v>
      </c>
      <c r="D11" s="1">
        <f>通用成长!D11*$J$3</f>
        <v>87.3</v>
      </c>
    </row>
    <row r="12" spans="1:17" x14ac:dyDescent="0.4">
      <c r="A12" s="2" t="s">
        <v>37</v>
      </c>
      <c r="B12" s="1">
        <f>通用成长!B12*$H$3</f>
        <v>260.39999999999998</v>
      </c>
      <c r="C12" s="1">
        <f>通用成长!C12*$I$3+1</f>
        <v>1538.2</v>
      </c>
      <c r="D12" s="1">
        <f>通用成长!D12*$J$3</f>
        <v>90</v>
      </c>
    </row>
    <row r="13" spans="1:17" x14ac:dyDescent="0.4">
      <c r="A13" s="2" t="s">
        <v>38</v>
      </c>
      <c r="B13" s="1">
        <f>通用成长!B13*$H$3</f>
        <v>274.8</v>
      </c>
      <c r="C13" s="1">
        <f>通用成长!C13*$I$3+1</f>
        <v>1611.1000000000001</v>
      </c>
      <c r="D13" s="1">
        <f>通用成长!D13*$J$3</f>
        <v>92.7</v>
      </c>
      <c r="E13" s="4">
        <v>290</v>
      </c>
      <c r="F13" s="4">
        <v>1695</v>
      </c>
      <c r="G13" s="4">
        <v>95</v>
      </c>
    </row>
    <row r="14" spans="1:17" x14ac:dyDescent="0.4">
      <c r="A14" s="2" t="s">
        <v>39</v>
      </c>
      <c r="B14" s="1">
        <f>通用成长!B14*$H$3</f>
        <v>290.39999999999998</v>
      </c>
      <c r="C14" s="1">
        <f>通用成长!C14*$I$3+1</f>
        <v>1694.8</v>
      </c>
      <c r="D14" s="1">
        <f>通用成长!D14*$J$3</f>
        <v>94.5</v>
      </c>
    </row>
    <row r="15" spans="1:17" x14ac:dyDescent="0.4">
      <c r="A15" s="2" t="s">
        <v>40</v>
      </c>
      <c r="B15" s="1">
        <f>通用成长!B15*$H$3</f>
        <v>306</v>
      </c>
      <c r="C15" s="1">
        <f>通用成长!C15*$I$3+1</f>
        <v>1772.2</v>
      </c>
      <c r="D15" s="1">
        <f>通用成长!D15*$J$3</f>
        <v>97.2</v>
      </c>
    </row>
    <row r="16" spans="1:17" x14ac:dyDescent="0.4">
      <c r="A16" s="2" t="s">
        <v>41</v>
      </c>
      <c r="B16" s="1">
        <f>通用成长!B16*$H$3</f>
        <v>322.8</v>
      </c>
      <c r="C16" s="1">
        <f>通用成长!C16*$I$3+1</f>
        <v>1855.9</v>
      </c>
      <c r="D16" s="1">
        <f>通用成长!D16*$J$3</f>
        <v>99.9</v>
      </c>
    </row>
    <row r="17" spans="1:10" x14ac:dyDescent="0.4">
      <c r="A17" s="2" t="s">
        <v>42</v>
      </c>
      <c r="B17" s="1">
        <f>通用成长!B17*$H$3</f>
        <v>340.8</v>
      </c>
      <c r="C17" s="1">
        <f>通用成长!C17*$I$3+1</f>
        <v>1945</v>
      </c>
      <c r="D17" s="1">
        <f>通用成长!D17*$J$3</f>
        <v>102.60000000000001</v>
      </c>
    </row>
    <row r="18" spans="1:10" x14ac:dyDescent="0.4">
      <c r="A18" s="2" t="s">
        <v>43</v>
      </c>
      <c r="B18" s="1">
        <f>通用成长!B18*$H$3</f>
        <v>358.8</v>
      </c>
      <c r="C18" s="1">
        <f>通用成长!C18*$I$3+1</f>
        <v>2033.2</v>
      </c>
      <c r="D18" s="1">
        <f>通用成长!D18*$J$3</f>
        <v>105.3</v>
      </c>
    </row>
    <row r="19" spans="1:10" x14ac:dyDescent="0.4">
      <c r="A19" s="2" t="s">
        <v>44</v>
      </c>
      <c r="B19" s="1">
        <f>通用成长!B19*$H$3</f>
        <v>379.2</v>
      </c>
      <c r="C19" s="1">
        <f>通用成长!C19*$I$3+1</f>
        <v>2134</v>
      </c>
      <c r="D19" s="1">
        <f>通用成长!D19*$J$3</f>
        <v>108</v>
      </c>
    </row>
    <row r="20" spans="1:10" x14ac:dyDescent="0.4">
      <c r="A20" s="2" t="s">
        <v>45</v>
      </c>
      <c r="B20" s="1">
        <f>通用成长!B20*$H$3</f>
        <v>399.59999999999997</v>
      </c>
      <c r="C20" s="1">
        <f>通用成长!C20*$I$3+1</f>
        <v>2232.1</v>
      </c>
      <c r="D20" s="1">
        <f>通用成长!D20*$J$3</f>
        <v>110.7</v>
      </c>
    </row>
    <row r="21" spans="1:10" x14ac:dyDescent="0.4">
      <c r="A21" s="2" t="s">
        <v>46</v>
      </c>
      <c r="B21" s="1">
        <f>通用成长!B21*$H$3</f>
        <v>421.2</v>
      </c>
      <c r="C21" s="1">
        <f>通用成长!C21*$I$3+1</f>
        <v>2336.5</v>
      </c>
      <c r="D21" s="1">
        <f>通用成长!D21*$J$3</f>
        <v>113.4</v>
      </c>
      <c r="E21" s="4">
        <v>421</v>
      </c>
      <c r="F21" s="4">
        <v>2337</v>
      </c>
      <c r="G21" s="4">
        <v>113</v>
      </c>
    </row>
    <row r="22" spans="1:10" x14ac:dyDescent="0.4">
      <c r="A22" s="6" t="s">
        <v>48</v>
      </c>
      <c r="B22" s="1">
        <f>通用成长!B22*$H$3</f>
        <v>536.4</v>
      </c>
      <c r="C22" s="1">
        <f>通用成长!C22*$I$3+1</f>
        <v>2767.6</v>
      </c>
      <c r="D22" s="1">
        <f>通用成长!D22*$J$3</f>
        <v>142.20000000000002</v>
      </c>
      <c r="E22" s="4">
        <v>536</v>
      </c>
      <c r="F22" s="4">
        <v>2768</v>
      </c>
      <c r="G22" s="4">
        <v>142</v>
      </c>
      <c r="H22" s="1">
        <f>E22/E21-1</f>
        <v>0.27315914489311166</v>
      </c>
      <c r="I22" s="1">
        <f t="shared" ref="I22:J22" si="0">F22/F21-1</f>
        <v>0.18442447582370569</v>
      </c>
      <c r="J22" s="1">
        <f t="shared" si="0"/>
        <v>0.25663716814159288</v>
      </c>
    </row>
    <row r="23" spans="1:10" x14ac:dyDescent="0.4">
      <c r="A23" s="2" t="s">
        <v>50</v>
      </c>
      <c r="B23" s="1">
        <f>通用成长!B23*$H$3</f>
        <v>565.19999999999993</v>
      </c>
      <c r="C23" s="1">
        <f>通用成长!C23*$I$3+1</f>
        <v>2890.9</v>
      </c>
      <c r="D23" s="1">
        <f>通用成长!D23*$J$3</f>
        <v>145.80000000000001</v>
      </c>
    </row>
    <row r="24" spans="1:10" x14ac:dyDescent="0.4">
      <c r="A24" s="2" t="s">
        <v>51</v>
      </c>
      <c r="B24" s="1">
        <f>通用成长!B24*$H$3</f>
        <v>596.4</v>
      </c>
      <c r="C24" s="1">
        <f>通用成长!C24*$I$3+1</f>
        <v>3030.4</v>
      </c>
      <c r="D24" s="1">
        <f>通用成长!D24*$J$3</f>
        <v>148.5</v>
      </c>
    </row>
    <row r="25" spans="1:10" x14ac:dyDescent="0.4">
      <c r="A25" s="2" t="s">
        <v>52</v>
      </c>
      <c r="B25" s="1">
        <f>通用成长!B25*$H$3</f>
        <v>630</v>
      </c>
      <c r="C25" s="1">
        <f>通用成长!C25*$I$3+1</f>
        <v>3174.4</v>
      </c>
      <c r="D25" s="1">
        <f>通用成长!D25*$J$3</f>
        <v>152.1</v>
      </c>
    </row>
    <row r="26" spans="1:10" x14ac:dyDescent="0.4">
      <c r="A26" s="2" t="s">
        <v>53</v>
      </c>
      <c r="B26" s="1">
        <f>通用成长!B26*$H$3</f>
        <v>663.6</v>
      </c>
      <c r="C26" s="1">
        <f>通用成长!C26*$I$3+1</f>
        <v>3322</v>
      </c>
      <c r="D26" s="1">
        <f>通用成长!D26*$J$3</f>
        <v>154.80000000000001</v>
      </c>
    </row>
    <row r="27" spans="1:10" x14ac:dyDescent="0.4">
      <c r="A27" s="2" t="s">
        <v>54</v>
      </c>
      <c r="B27" s="1">
        <f>通用成长!B27*$H$3</f>
        <v>700.8</v>
      </c>
      <c r="C27" s="1">
        <f>通用成长!C27*$I$3+1</f>
        <v>3478.6</v>
      </c>
      <c r="D27" s="1">
        <f>通用成长!D27*$J$3</f>
        <v>158.4</v>
      </c>
      <c r="E27" s="4">
        <v>701</v>
      </c>
      <c r="F27" s="4">
        <v>3479</v>
      </c>
      <c r="G27" s="4">
        <v>158</v>
      </c>
    </row>
    <row r="28" spans="1:10" x14ac:dyDescent="0.4">
      <c r="A28" s="6" t="s">
        <v>56</v>
      </c>
      <c r="B28" s="1">
        <f>通用成长!B28*$H$3</f>
        <v>891.6</v>
      </c>
      <c r="C28" s="1">
        <f>通用成长!C28*$I$3+1</f>
        <v>4074.4</v>
      </c>
      <c r="D28" s="1">
        <f>通用成长!D28*$J$3</f>
        <v>195.3</v>
      </c>
      <c r="E28" s="4">
        <v>892</v>
      </c>
      <c r="F28" s="4">
        <v>4074</v>
      </c>
      <c r="G28" s="4">
        <v>195</v>
      </c>
      <c r="H28" s="1">
        <f>E28/E27-1</f>
        <v>0.27246790299572043</v>
      </c>
      <c r="I28" s="1">
        <f t="shared" ref="I28" si="1">F28/F27-1</f>
        <v>0.1710261569416498</v>
      </c>
      <c r="J28" s="1">
        <f t="shared" ref="J28" si="2">G28/G27-1</f>
        <v>0.23417721518987333</v>
      </c>
    </row>
    <row r="29" spans="1:10" x14ac:dyDescent="0.4">
      <c r="A29" s="2" t="s">
        <v>58</v>
      </c>
      <c r="B29" s="1">
        <f>通用成长!B29*$H$3</f>
        <v>939.59999999999991</v>
      </c>
      <c r="C29" s="1">
        <f>通用成长!C29*$I$3+1</f>
        <v>4253.5</v>
      </c>
      <c r="D29" s="1">
        <f>通用成长!D29*$J$3</f>
        <v>199.8</v>
      </c>
    </row>
    <row r="30" spans="1:10" x14ac:dyDescent="0.4">
      <c r="A30" s="2" t="s">
        <v>59</v>
      </c>
      <c r="B30" s="1">
        <f>通用成长!B30*$H$3</f>
        <v>991.19999999999993</v>
      </c>
      <c r="C30" s="1">
        <f>通用成长!C30*$I$3+1</f>
        <v>4452.4000000000005</v>
      </c>
      <c r="D30" s="1">
        <f>通用成长!D30*$J$3</f>
        <v>203.4</v>
      </c>
    </row>
    <row r="31" spans="1:10" x14ac:dyDescent="0.4">
      <c r="A31" s="2" t="s">
        <v>60</v>
      </c>
      <c r="B31" s="1">
        <f>通用成长!B31*$H$3</f>
        <v>1046.3999999999999</v>
      </c>
      <c r="C31" s="1">
        <f>通用成长!C31*$I$3+1</f>
        <v>4655.8</v>
      </c>
      <c r="D31" s="1">
        <f>通用成长!D31*$J$3</f>
        <v>207.9</v>
      </c>
      <c r="E31" s="4">
        <v>1046</v>
      </c>
      <c r="F31" s="4">
        <v>4656</v>
      </c>
      <c r="G31" s="4">
        <v>208</v>
      </c>
    </row>
    <row r="32" spans="1:10" x14ac:dyDescent="0.4">
      <c r="A32" s="2" t="s">
        <v>61</v>
      </c>
      <c r="B32" s="1">
        <f>通用成长!B32*$H$3</f>
        <v>1104</v>
      </c>
      <c r="C32" s="1">
        <f>通用成长!C32*$I$3+1</f>
        <v>4866.4000000000005</v>
      </c>
      <c r="D32" s="1">
        <f>通用成长!D32*$J$3</f>
        <v>212.4</v>
      </c>
      <c r="E32" s="4">
        <v>1104</v>
      </c>
      <c r="F32" s="4">
        <v>4866</v>
      </c>
      <c r="G32" s="4">
        <v>212</v>
      </c>
    </row>
    <row r="33" spans="1:10" x14ac:dyDescent="0.4">
      <c r="A33" s="2" t="s">
        <v>62</v>
      </c>
      <c r="B33" s="1">
        <f>通用成长!B33*$H$3</f>
        <v>1164</v>
      </c>
      <c r="C33" s="1">
        <f>通用成长!C33*$I$3+1</f>
        <v>5083.3</v>
      </c>
      <c r="D33" s="1">
        <f>通用成长!D33*$J$3</f>
        <v>216.9</v>
      </c>
      <c r="E33" s="4">
        <v>1164</v>
      </c>
      <c r="F33" s="4">
        <v>5083</v>
      </c>
      <c r="G33" s="4">
        <v>217</v>
      </c>
    </row>
    <row r="34" spans="1:10" x14ac:dyDescent="0.4">
      <c r="A34" s="6" t="s">
        <v>64</v>
      </c>
      <c r="B34" s="1">
        <f>通用成长!B34*$H$3</f>
        <v>1480.8</v>
      </c>
      <c r="C34" s="1">
        <f>通用成长!C34*$I$3+1</f>
        <v>5889.7</v>
      </c>
      <c r="D34" s="1">
        <f>通用成长!D34*$J$3</f>
        <v>264.60000000000002</v>
      </c>
      <c r="E34" s="4">
        <v>1481</v>
      </c>
      <c r="F34" s="4">
        <v>5890</v>
      </c>
      <c r="G34" s="4">
        <v>265</v>
      </c>
      <c r="H34" s="1">
        <f>E34/E33-1</f>
        <v>0.27233676975945009</v>
      </c>
      <c r="I34" s="1">
        <f t="shared" ref="I34" si="3">F34/F33-1</f>
        <v>0.15876450914814089</v>
      </c>
      <c r="J34" s="1">
        <f t="shared" ref="J34" si="4">G34/G33-1</f>
        <v>0.22119815668202758</v>
      </c>
    </row>
    <row r="35" spans="1:10" x14ac:dyDescent="0.4">
      <c r="A35" s="2" t="s">
        <v>66</v>
      </c>
      <c r="B35" s="1">
        <f>通用成长!B35*$H$3</f>
        <v>1562.3999999999999</v>
      </c>
      <c r="C35" s="1">
        <f>通用成长!C35*$I$3+1</f>
        <v>6152.5</v>
      </c>
      <c r="D35" s="1">
        <f>通用成长!D35*$J$3</f>
        <v>270</v>
      </c>
      <c r="E35" s="4">
        <v>1562</v>
      </c>
      <c r="F35" s="4">
        <v>6153</v>
      </c>
      <c r="G35" s="4">
        <v>270</v>
      </c>
    </row>
    <row r="36" spans="1:10" x14ac:dyDescent="0.4">
      <c r="A36" s="2" t="s">
        <v>67</v>
      </c>
      <c r="B36" s="1">
        <f>通用成长!B36*$H$3</f>
        <v>1647.6</v>
      </c>
      <c r="C36" s="1">
        <f>通用成长!C36*$I$3+1</f>
        <v>6423.4000000000005</v>
      </c>
      <c r="D36" s="1">
        <f>通用成长!D36*$J$3</f>
        <v>275.40000000000003</v>
      </c>
    </row>
    <row r="37" spans="1:10" x14ac:dyDescent="0.4">
      <c r="A37" s="2" t="s">
        <v>68</v>
      </c>
      <c r="B37" s="1">
        <f>通用成长!B37*$H$3</f>
        <v>1738.8</v>
      </c>
      <c r="C37" s="1">
        <f>通用成长!C37*$I$3+1</f>
        <v>6713.2</v>
      </c>
      <c r="D37" s="1">
        <f>通用成长!D37*$J$3</f>
        <v>280.8</v>
      </c>
    </row>
    <row r="38" spans="1:10" x14ac:dyDescent="0.4">
      <c r="A38" s="2" t="s">
        <v>69</v>
      </c>
      <c r="B38" s="1">
        <f>通用成长!B38*$H$3</f>
        <v>1833.6</v>
      </c>
      <c r="C38" s="1">
        <f>通用成长!C38*$I$3+1</f>
        <v>6998.5</v>
      </c>
      <c r="D38" s="1">
        <f>通用成长!D38*$J$3</f>
        <v>287.10000000000002</v>
      </c>
    </row>
    <row r="39" spans="1:10" x14ac:dyDescent="0.4">
      <c r="A39" s="2" t="s">
        <v>70</v>
      </c>
      <c r="B39" s="1">
        <f>通用成长!B39*$H$3</f>
        <v>1934.3999999999999</v>
      </c>
      <c r="C39" s="1">
        <f>通用成长!C39*$I$3+1</f>
        <v>7312.6</v>
      </c>
      <c r="D39" s="1">
        <f>通用成长!D39*$J$3</f>
        <v>292.5</v>
      </c>
      <c r="E39" s="4">
        <v>1934</v>
      </c>
      <c r="F39" s="4">
        <v>7313</v>
      </c>
      <c r="G39" s="4">
        <v>293</v>
      </c>
    </row>
    <row r="40" spans="1:10" x14ac:dyDescent="0.4">
      <c r="A40" s="6" t="s">
        <v>72</v>
      </c>
      <c r="B40" s="1">
        <f>通用成长!B40*$H$3</f>
        <v>2461.1999999999998</v>
      </c>
      <c r="C40" s="1">
        <f>通用成长!C40*$I$3+1</f>
        <v>8330.5</v>
      </c>
      <c r="D40" s="1">
        <f>通用成长!D40*$J$3</f>
        <v>358.2</v>
      </c>
      <c r="E40" s="4">
        <v>2461</v>
      </c>
      <c r="F40" s="4">
        <v>8331</v>
      </c>
      <c r="G40" s="4">
        <v>358</v>
      </c>
      <c r="H40" s="1">
        <f>E40/E39-1</f>
        <v>0.27249224405377448</v>
      </c>
      <c r="I40" s="1">
        <f t="shared" ref="I40" si="5">F40/F39-1</f>
        <v>0.1392041569807192</v>
      </c>
      <c r="J40" s="1">
        <f t="shared" ref="J40" si="6">G40/G39-1</f>
        <v>0.22184300341296925</v>
      </c>
    </row>
    <row r="41" spans="1:10" x14ac:dyDescent="0.4">
      <c r="A41" s="2" t="s">
        <v>74</v>
      </c>
      <c r="B41" s="1">
        <f>通用成长!B41*$H$3</f>
        <v>2596.7999999999997</v>
      </c>
      <c r="C41" s="1">
        <f>通用成长!C41*$I$3+1</f>
        <v>8690.5</v>
      </c>
      <c r="D41" s="1">
        <f>通用成长!D41*$J$3</f>
        <v>365.40000000000003</v>
      </c>
    </row>
    <row r="42" spans="1:10" x14ac:dyDescent="0.4">
      <c r="A42" s="2" t="s">
        <v>75</v>
      </c>
      <c r="B42" s="1">
        <f>通用成长!B42*$H$3</f>
        <v>2739.6</v>
      </c>
      <c r="C42" s="1">
        <f>通用成长!C42*$I$3+1</f>
        <v>9065.8000000000011</v>
      </c>
      <c r="D42" s="1">
        <f>通用成长!D42*$J$3</f>
        <v>372.6</v>
      </c>
    </row>
    <row r="43" spans="1:10" x14ac:dyDescent="0.4">
      <c r="A43" s="2" t="s">
        <v>76</v>
      </c>
      <c r="B43" s="1">
        <f>通用成长!B43*$H$3</f>
        <v>2889.6</v>
      </c>
      <c r="C43" s="1">
        <f>通用成长!C43*$I$3+1</f>
        <v>9442.9</v>
      </c>
      <c r="D43" s="1">
        <f>通用成长!D43*$J$3</f>
        <v>380.7</v>
      </c>
    </row>
    <row r="44" spans="1:10" x14ac:dyDescent="0.4">
      <c r="A44" s="2" t="s">
        <v>77</v>
      </c>
      <c r="B44" s="1">
        <f>通用成长!B44*$H$3</f>
        <v>3048</v>
      </c>
      <c r="C44" s="1">
        <f>通用成长!C44*$I$3+1</f>
        <v>9838</v>
      </c>
      <c r="D44" s="1">
        <f>通用成长!D44*$J$3</f>
        <v>388.8</v>
      </c>
    </row>
    <row r="45" spans="1:10" x14ac:dyDescent="0.4">
      <c r="A45" s="2" t="s">
        <v>78</v>
      </c>
      <c r="B45" s="1">
        <f>通用成长!B45*$H$3</f>
        <v>3216</v>
      </c>
      <c r="C45" s="1">
        <f>通用成长!C45*$I$3+1</f>
        <v>10253.800000000001</v>
      </c>
      <c r="D45" s="1">
        <f>通用成长!D45*$J$3</f>
        <v>396.90000000000003</v>
      </c>
      <c r="E45" s="4">
        <v>3216</v>
      </c>
      <c r="F45" s="4">
        <v>10254</v>
      </c>
      <c r="G45" s="4">
        <v>397</v>
      </c>
    </row>
    <row r="48" spans="1:10" x14ac:dyDescent="0.4">
      <c r="A48" s="2" t="s">
        <v>94</v>
      </c>
      <c r="B48" s="3" t="s">
        <v>95</v>
      </c>
    </row>
    <row r="49" spans="1:2" x14ac:dyDescent="0.4">
      <c r="A49" s="2" t="s">
        <v>97</v>
      </c>
      <c r="B49" s="8" t="s">
        <v>112</v>
      </c>
    </row>
    <row r="50" spans="1:2" x14ac:dyDescent="0.4">
      <c r="A50" s="2" t="s">
        <v>118</v>
      </c>
      <c r="B50" s="3" t="s">
        <v>123</v>
      </c>
    </row>
    <row r="51" spans="1:2" x14ac:dyDescent="0.4">
      <c r="A51" s="2" t="s">
        <v>116</v>
      </c>
      <c r="B51" s="3" t="s">
        <v>117</v>
      </c>
    </row>
    <row r="52" spans="1:2" x14ac:dyDescent="0.4">
      <c r="A52" s="2" t="s">
        <v>111</v>
      </c>
      <c r="B52" s="3" t="s">
        <v>110</v>
      </c>
    </row>
    <row r="53" spans="1:2" x14ac:dyDescent="0.4">
      <c r="A53" s="2" t="s">
        <v>126</v>
      </c>
      <c r="B53" s="3" t="s">
        <v>132</v>
      </c>
    </row>
    <row r="54" spans="1:2" x14ac:dyDescent="0.4">
      <c r="A54" s="2" t="s">
        <v>125</v>
      </c>
      <c r="B54" s="10">
        <v>7.1527777777777773E-2</v>
      </c>
    </row>
    <row r="55" spans="1:2" x14ac:dyDescent="0.4">
      <c r="A55" s="2" t="s">
        <v>127</v>
      </c>
      <c r="B55" s="10">
        <v>0.17569444444444443</v>
      </c>
    </row>
    <row r="56" spans="1:2" x14ac:dyDescent="0.4">
      <c r="A56" s="2" t="s">
        <v>48</v>
      </c>
      <c r="B56" s="10">
        <v>0.18888888888888888</v>
      </c>
    </row>
    <row r="57" spans="1:2" x14ac:dyDescent="0.4">
      <c r="A57" s="2" t="s">
        <v>128</v>
      </c>
      <c r="B57" s="10">
        <v>0.20694444444444443</v>
      </c>
    </row>
    <row r="58" spans="1:2" x14ac:dyDescent="0.4">
      <c r="A58" s="2" t="s">
        <v>56</v>
      </c>
      <c r="B58" s="10">
        <v>0.22430555555555556</v>
      </c>
    </row>
    <row r="59" spans="1:2" x14ac:dyDescent="0.4">
      <c r="A59" s="2" t="s">
        <v>129</v>
      </c>
      <c r="B59" s="10">
        <v>0.25138888888888888</v>
      </c>
    </row>
    <row r="60" spans="1:2" x14ac:dyDescent="0.4">
      <c r="A60" s="2" t="s">
        <v>130</v>
      </c>
      <c r="B60" s="10">
        <v>0.26458333333333334</v>
      </c>
    </row>
    <row r="61" spans="1:2" x14ac:dyDescent="0.4">
      <c r="A61" s="2" t="s">
        <v>131</v>
      </c>
      <c r="B61" s="10">
        <v>0.28125</v>
      </c>
    </row>
    <row r="62" spans="1:2" x14ac:dyDescent="0.4">
      <c r="A62" s="2" t="s">
        <v>64</v>
      </c>
      <c r="B62" s="10">
        <v>0.28680555555555554</v>
      </c>
    </row>
    <row r="63" spans="1:2" x14ac:dyDescent="0.4">
      <c r="A63" s="2" t="s">
        <v>114</v>
      </c>
      <c r="B63" s="10">
        <v>0.30555555555555558</v>
      </c>
    </row>
    <row r="64" spans="1:2" x14ac:dyDescent="0.4">
      <c r="A64" s="2" t="s">
        <v>72</v>
      </c>
      <c r="B64" s="10">
        <v>0.31388888888888888</v>
      </c>
    </row>
  </sheetData>
  <phoneticPr fontId="1" type="noConversion"/>
  <hyperlinks>
    <hyperlink ref="B49" r:id="rId1" xr:uid="{15D6BC7A-5B89-435C-BD5A-4EF4792ACDC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45B4C-71FC-4712-AAB3-BB3378E31D25}">
  <dimension ref="A1:Q50"/>
  <sheetViews>
    <sheetView workbookViewId="0">
      <selection activeCell="E45" sqref="E45:G45"/>
    </sheetView>
  </sheetViews>
  <sheetFormatPr defaultRowHeight="13.9" x14ac:dyDescent="0.4"/>
  <cols>
    <col min="1" max="1" width="9.06640625" style="2"/>
    <col min="2" max="16384" width="9.06640625" style="1"/>
  </cols>
  <sheetData>
    <row r="1" spans="1:17" x14ac:dyDescent="0.4">
      <c r="A1" s="2" t="s">
        <v>83</v>
      </c>
      <c r="B1" s="1" t="s">
        <v>2</v>
      </c>
      <c r="C1" s="1" t="s">
        <v>3</v>
      </c>
      <c r="D1" s="1" t="s">
        <v>1</v>
      </c>
      <c r="H1" s="1" t="s">
        <v>102</v>
      </c>
      <c r="L1" s="2" t="s">
        <v>92</v>
      </c>
      <c r="M1" s="1" t="s">
        <v>2</v>
      </c>
      <c r="N1" s="1" t="s">
        <v>3</v>
      </c>
      <c r="O1" s="1" t="s">
        <v>1</v>
      </c>
      <c r="P1" s="1" t="s">
        <v>4</v>
      </c>
      <c r="Q1" s="1" t="s">
        <v>79</v>
      </c>
    </row>
    <row r="2" spans="1:17" x14ac:dyDescent="0.4">
      <c r="A2" s="2" t="s">
        <v>27</v>
      </c>
      <c r="B2" s="1">
        <f>通用成长!B2*$H$3</f>
        <v>109.22</v>
      </c>
      <c r="C2" s="1">
        <f>通用成长!C2*$I$3+1</f>
        <v>1322.84</v>
      </c>
      <c r="D2" s="1">
        <f>通用成长!D2*$J$3</f>
        <v>67.5</v>
      </c>
      <c r="E2" s="4">
        <v>109</v>
      </c>
      <c r="F2" s="4">
        <v>1323</v>
      </c>
      <c r="G2" s="4">
        <v>68</v>
      </c>
      <c r="H2" s="1">
        <f>E2/通用成长!B2</f>
        <v>0.8582677165354331</v>
      </c>
      <c r="I2" s="1">
        <f>(F2-1)/通用成长!C2</f>
        <v>1.2401500938086305</v>
      </c>
      <c r="J2" s="1">
        <f>G2/通用成长!D2</f>
        <v>0.90666666666666662</v>
      </c>
      <c r="M2" s="1">
        <v>100</v>
      </c>
      <c r="N2" s="1">
        <v>1216</v>
      </c>
      <c r="O2" s="1">
        <v>61</v>
      </c>
      <c r="P2" s="1">
        <v>102</v>
      </c>
      <c r="Q2" s="1">
        <v>5</v>
      </c>
    </row>
    <row r="3" spans="1:17" x14ac:dyDescent="0.4">
      <c r="A3" s="2" t="s">
        <v>28</v>
      </c>
      <c r="B3" s="1">
        <f>通用成长!B3*$H$3</f>
        <v>115.24</v>
      </c>
      <c r="C3" s="1">
        <f>通用成长!C3*$I$3+1</f>
        <v>1388.56</v>
      </c>
      <c r="D3" s="1">
        <f>通用成长!D3*$J$3</f>
        <v>69.3</v>
      </c>
      <c r="H3" s="7">
        <v>0.86</v>
      </c>
      <c r="I3" s="7">
        <v>1.24</v>
      </c>
      <c r="J3" s="7">
        <v>0.9</v>
      </c>
    </row>
    <row r="4" spans="1:17" x14ac:dyDescent="0.4">
      <c r="A4" s="2" t="s">
        <v>29</v>
      </c>
      <c r="B4" s="1">
        <f>通用成长!B4*$H$3</f>
        <v>122.12</v>
      </c>
      <c r="C4" s="1">
        <f>通用成长!C4*$I$3+1</f>
        <v>1460.48</v>
      </c>
      <c r="D4" s="1">
        <f>通用成长!D4*$J$3</f>
        <v>72</v>
      </c>
      <c r="H4" s="1">
        <f>2680*H3</f>
        <v>2304.8000000000002</v>
      </c>
      <c r="I4" s="1">
        <f>11392*I3+1</f>
        <v>14127.08</v>
      </c>
      <c r="J4" s="1">
        <f>441*J3</f>
        <v>396.90000000000003</v>
      </c>
    </row>
    <row r="5" spans="1:17" x14ac:dyDescent="0.4">
      <c r="A5" s="2" t="s">
        <v>30</v>
      </c>
      <c r="B5" s="1">
        <f>通用成长!B5*$H$3</f>
        <v>128.13999999999999</v>
      </c>
      <c r="C5" s="1">
        <f>通用成长!C5*$I$3+1</f>
        <v>1523.72</v>
      </c>
      <c r="D5" s="1">
        <f>通用成长!D5*$J$3</f>
        <v>73.8</v>
      </c>
    </row>
    <row r="6" spans="1:17" x14ac:dyDescent="0.4">
      <c r="A6" s="2" t="s">
        <v>31</v>
      </c>
      <c r="B6" s="1">
        <f>通用成长!B6*$H$3</f>
        <v>135.88</v>
      </c>
      <c r="C6" s="1">
        <f>通用成长!C6*$I$3+1</f>
        <v>1603.08</v>
      </c>
      <c r="D6" s="1">
        <f>通用成长!D6*$J$3</f>
        <v>76.5</v>
      </c>
      <c r="H6" s="1" t="s">
        <v>4</v>
      </c>
      <c r="I6" s="1" t="s">
        <v>79</v>
      </c>
    </row>
    <row r="7" spans="1:17" x14ac:dyDescent="0.4">
      <c r="A7" s="2" t="s">
        <v>32</v>
      </c>
      <c r="B7" s="1">
        <f>通用成长!B7*$H$3</f>
        <v>142.76</v>
      </c>
      <c r="C7" s="1">
        <f>通用成长!C7*$I$3+1</f>
        <v>1676.24</v>
      </c>
      <c r="D7" s="1">
        <f>通用成长!D7*$J$3</f>
        <v>78.3</v>
      </c>
      <c r="H7" s="1">
        <v>112</v>
      </c>
      <c r="I7" s="1">
        <v>5</v>
      </c>
    </row>
    <row r="8" spans="1:17" x14ac:dyDescent="0.4">
      <c r="A8" s="2" t="s">
        <v>33</v>
      </c>
      <c r="B8" s="1">
        <f>通用成长!B8*$H$3</f>
        <v>150.5</v>
      </c>
      <c r="C8" s="1">
        <f>通用成长!C8*$I$3+1</f>
        <v>1753.12</v>
      </c>
      <c r="D8" s="1">
        <f>通用成长!D8*$J$3</f>
        <v>81</v>
      </c>
    </row>
    <row r="9" spans="1:17" x14ac:dyDescent="0.4">
      <c r="A9" s="2" t="s">
        <v>34</v>
      </c>
      <c r="B9" s="1">
        <f>通用成长!B9*$H$3</f>
        <v>159.1</v>
      </c>
      <c r="C9" s="1">
        <f>通用成长!C9*$I$3+1</f>
        <v>1843.64</v>
      </c>
      <c r="D9" s="1">
        <f>通用成长!D9*$J$3</f>
        <v>82.8</v>
      </c>
    </row>
    <row r="10" spans="1:17" x14ac:dyDescent="0.4">
      <c r="A10" s="2" t="s">
        <v>35</v>
      </c>
      <c r="B10" s="1">
        <f>通用成长!B10*$H$3</f>
        <v>167.7</v>
      </c>
      <c r="C10" s="1">
        <f>通用成长!C10*$I$3+1</f>
        <v>1929.2</v>
      </c>
      <c r="D10" s="1">
        <f>通用成长!D10*$J$3</f>
        <v>85.5</v>
      </c>
    </row>
    <row r="11" spans="1:17" x14ac:dyDescent="0.4">
      <c r="A11" s="2" t="s">
        <v>36</v>
      </c>
      <c r="B11" s="1">
        <f>通用成长!B11*$H$3</f>
        <v>177.16</v>
      </c>
      <c r="C11" s="1">
        <f>通用成长!C11*$I$3+1</f>
        <v>2027.16</v>
      </c>
      <c r="D11" s="1">
        <f>通用成长!D11*$J$3</f>
        <v>87.3</v>
      </c>
    </row>
    <row r="12" spans="1:17" x14ac:dyDescent="0.4">
      <c r="A12" s="2" t="s">
        <v>37</v>
      </c>
      <c r="B12" s="1">
        <f>通用成长!B12*$H$3</f>
        <v>186.62</v>
      </c>
      <c r="C12" s="1">
        <f>通用成长!C12*$I$3+1</f>
        <v>2118.92</v>
      </c>
      <c r="D12" s="1">
        <f>通用成长!D12*$J$3</f>
        <v>90</v>
      </c>
    </row>
    <row r="13" spans="1:17" x14ac:dyDescent="0.4">
      <c r="A13" s="2" t="s">
        <v>38</v>
      </c>
      <c r="B13" s="1">
        <f>通用成长!B13*$H$3</f>
        <v>196.94</v>
      </c>
      <c r="C13" s="1">
        <f>通用成长!C13*$I$3+1</f>
        <v>2219.36</v>
      </c>
      <c r="D13" s="1">
        <f>通用成长!D13*$J$3</f>
        <v>92.7</v>
      </c>
    </row>
    <row r="14" spans="1:17" x14ac:dyDescent="0.4">
      <c r="A14" s="2" t="s">
        <v>39</v>
      </c>
      <c r="B14" s="1">
        <f>通用成长!B14*$H$3</f>
        <v>208.12</v>
      </c>
      <c r="C14" s="1">
        <f>通用成长!C14*$I$3+1</f>
        <v>2334.6799999999998</v>
      </c>
      <c r="D14" s="1">
        <f>通用成长!D14*$J$3</f>
        <v>94.5</v>
      </c>
    </row>
    <row r="15" spans="1:17" x14ac:dyDescent="0.4">
      <c r="A15" s="2" t="s">
        <v>40</v>
      </c>
      <c r="B15" s="1">
        <f>通用成长!B15*$H$3</f>
        <v>219.29999999999998</v>
      </c>
      <c r="C15" s="1">
        <f>通用成长!C15*$I$3+1</f>
        <v>2441.3200000000002</v>
      </c>
      <c r="D15" s="1">
        <f>通用成长!D15*$J$3</f>
        <v>97.2</v>
      </c>
    </row>
    <row r="16" spans="1:17" x14ac:dyDescent="0.4">
      <c r="A16" s="2" t="s">
        <v>41</v>
      </c>
      <c r="B16" s="1">
        <f>通用成长!B16*$H$3</f>
        <v>231.34</v>
      </c>
      <c r="C16" s="1">
        <f>通用成长!C16*$I$3+1</f>
        <v>2556.64</v>
      </c>
      <c r="D16" s="1">
        <f>通用成长!D16*$J$3</f>
        <v>99.9</v>
      </c>
    </row>
    <row r="17" spans="1:4" x14ac:dyDescent="0.4">
      <c r="A17" s="2" t="s">
        <v>42</v>
      </c>
      <c r="B17" s="1">
        <f>通用成长!B17*$H$3</f>
        <v>244.24</v>
      </c>
      <c r="C17" s="1">
        <f>通用成长!C17*$I$3+1</f>
        <v>2679.4</v>
      </c>
      <c r="D17" s="1">
        <f>通用成长!D17*$J$3</f>
        <v>102.60000000000001</v>
      </c>
    </row>
    <row r="18" spans="1:4" x14ac:dyDescent="0.4">
      <c r="A18" s="2" t="s">
        <v>43</v>
      </c>
      <c r="B18" s="1">
        <f>通用成长!B18*$H$3</f>
        <v>257.14</v>
      </c>
      <c r="C18" s="1">
        <f>通用成长!C18*$I$3+1</f>
        <v>2800.92</v>
      </c>
      <c r="D18" s="1">
        <f>通用成长!D18*$J$3</f>
        <v>105.3</v>
      </c>
    </row>
    <row r="19" spans="1:4" x14ac:dyDescent="0.4">
      <c r="A19" s="2" t="s">
        <v>44</v>
      </c>
      <c r="B19" s="1">
        <f>通用成长!B19*$H$3</f>
        <v>271.76</v>
      </c>
      <c r="C19" s="1">
        <f>通用成长!C19*$I$3+1</f>
        <v>2939.8</v>
      </c>
      <c r="D19" s="1">
        <f>通用成长!D19*$J$3</f>
        <v>108</v>
      </c>
    </row>
    <row r="20" spans="1:4" x14ac:dyDescent="0.4">
      <c r="A20" s="2" t="s">
        <v>45</v>
      </c>
      <c r="B20" s="1">
        <f>通用成长!B20*$H$3</f>
        <v>286.38</v>
      </c>
      <c r="C20" s="1">
        <f>通用成长!C20*$I$3+1</f>
        <v>3074.96</v>
      </c>
      <c r="D20" s="1">
        <f>通用成长!D20*$J$3</f>
        <v>110.7</v>
      </c>
    </row>
    <row r="21" spans="1:4" x14ac:dyDescent="0.4">
      <c r="A21" s="2" t="s">
        <v>46</v>
      </c>
      <c r="B21" s="1">
        <f>通用成长!B21*$H$3</f>
        <v>301.86</v>
      </c>
      <c r="C21" s="1">
        <f>通用成长!C21*$I$3+1</f>
        <v>3218.8</v>
      </c>
      <c r="D21" s="1">
        <f>通用成长!D21*$J$3</f>
        <v>113.4</v>
      </c>
    </row>
    <row r="22" spans="1:4" x14ac:dyDescent="0.4">
      <c r="A22" s="6" t="s">
        <v>48</v>
      </c>
      <c r="B22" s="1">
        <f>通用成长!B22*$H$3</f>
        <v>384.42</v>
      </c>
      <c r="C22" s="1">
        <f>通用成长!C22*$I$3+1</f>
        <v>3812.7599999999998</v>
      </c>
      <c r="D22" s="1">
        <f>通用成长!D22*$J$3</f>
        <v>142.20000000000002</v>
      </c>
    </row>
    <row r="23" spans="1:4" x14ac:dyDescent="0.4">
      <c r="A23" s="2" t="s">
        <v>50</v>
      </c>
      <c r="B23" s="1">
        <f>通用成长!B23*$H$3</f>
        <v>405.06</v>
      </c>
      <c r="C23" s="1">
        <f>通用成长!C23*$I$3+1</f>
        <v>3982.64</v>
      </c>
      <c r="D23" s="1">
        <f>通用成长!D23*$J$3</f>
        <v>145.80000000000001</v>
      </c>
    </row>
    <row r="24" spans="1:4" x14ac:dyDescent="0.4">
      <c r="A24" s="2" t="s">
        <v>51</v>
      </c>
      <c r="B24" s="1">
        <f>通用成长!B24*$H$3</f>
        <v>427.42</v>
      </c>
      <c r="C24" s="1">
        <f>通用成长!C24*$I$3+1</f>
        <v>4174.84</v>
      </c>
      <c r="D24" s="1">
        <f>通用成长!D24*$J$3</f>
        <v>148.5</v>
      </c>
    </row>
    <row r="25" spans="1:4" x14ac:dyDescent="0.4">
      <c r="A25" s="2" t="s">
        <v>52</v>
      </c>
      <c r="B25" s="1">
        <f>通用成长!B25*$H$3</f>
        <v>451.5</v>
      </c>
      <c r="C25" s="1">
        <f>通用成长!C25*$I$3+1</f>
        <v>4373.24</v>
      </c>
      <c r="D25" s="1">
        <f>通用成长!D25*$J$3</f>
        <v>152.1</v>
      </c>
    </row>
    <row r="26" spans="1:4" x14ac:dyDescent="0.4">
      <c r="A26" s="2" t="s">
        <v>53</v>
      </c>
      <c r="B26" s="1">
        <f>通用成长!B26*$H$3</f>
        <v>475.58</v>
      </c>
      <c r="C26" s="1">
        <f>通用成长!C26*$I$3+1</f>
        <v>4576.6000000000004</v>
      </c>
      <c r="D26" s="1">
        <f>通用成长!D26*$J$3</f>
        <v>154.80000000000001</v>
      </c>
    </row>
    <row r="27" spans="1:4" x14ac:dyDescent="0.4">
      <c r="A27" s="2" t="s">
        <v>54</v>
      </c>
      <c r="B27" s="1">
        <f>通用成长!B27*$H$3</f>
        <v>502.24</v>
      </c>
      <c r="C27" s="1">
        <f>通用成长!C27*$I$3+1</f>
        <v>4792.3599999999997</v>
      </c>
      <c r="D27" s="1">
        <f>通用成长!D27*$J$3</f>
        <v>158.4</v>
      </c>
    </row>
    <row r="28" spans="1:4" x14ac:dyDescent="0.4">
      <c r="A28" s="6" t="s">
        <v>56</v>
      </c>
      <c r="B28" s="1">
        <f>通用成长!B28*$H$3</f>
        <v>638.98</v>
      </c>
      <c r="C28" s="1">
        <f>通用成长!C28*$I$3+1</f>
        <v>5613.24</v>
      </c>
      <c r="D28" s="1">
        <f>通用成长!D28*$J$3</f>
        <v>195.3</v>
      </c>
    </row>
    <row r="29" spans="1:4" x14ac:dyDescent="0.4">
      <c r="A29" s="2" t="s">
        <v>58</v>
      </c>
      <c r="B29" s="1">
        <f>通用成长!B29*$H$3</f>
        <v>673.38</v>
      </c>
      <c r="C29" s="1">
        <f>通用成长!C29*$I$3+1</f>
        <v>5860</v>
      </c>
      <c r="D29" s="1">
        <f>通用成长!D29*$J$3</f>
        <v>199.8</v>
      </c>
    </row>
    <row r="30" spans="1:4" x14ac:dyDescent="0.4">
      <c r="A30" s="2" t="s">
        <v>59</v>
      </c>
      <c r="B30" s="1">
        <f>通用成长!B30*$H$3</f>
        <v>710.36</v>
      </c>
      <c r="C30" s="1">
        <f>通用成长!C30*$I$3+1</f>
        <v>6134.04</v>
      </c>
      <c r="D30" s="1">
        <f>通用成长!D30*$J$3</f>
        <v>203.4</v>
      </c>
    </row>
    <row r="31" spans="1:4" x14ac:dyDescent="0.4">
      <c r="A31" s="2" t="s">
        <v>60</v>
      </c>
      <c r="B31" s="1">
        <f>通用成长!B31*$H$3</f>
        <v>749.92</v>
      </c>
      <c r="C31" s="1">
        <f>通用成长!C31*$I$3+1</f>
        <v>6414.28</v>
      </c>
      <c r="D31" s="1">
        <f>通用成长!D31*$J$3</f>
        <v>207.9</v>
      </c>
    </row>
    <row r="32" spans="1:4" x14ac:dyDescent="0.4">
      <c r="A32" s="2" t="s">
        <v>61</v>
      </c>
      <c r="B32" s="1">
        <f>通用成长!B32*$H$3</f>
        <v>791.19999999999993</v>
      </c>
      <c r="C32" s="1">
        <f>通用成长!C32*$I$3+1</f>
        <v>6704.44</v>
      </c>
      <c r="D32" s="1">
        <f>通用成长!D32*$J$3</f>
        <v>212.4</v>
      </c>
    </row>
    <row r="33" spans="1:7" x14ac:dyDescent="0.4">
      <c r="A33" s="2" t="s">
        <v>62</v>
      </c>
      <c r="B33" s="1">
        <f>通用成长!B33*$H$3</f>
        <v>834.19999999999993</v>
      </c>
      <c r="C33" s="1">
        <f>通用成长!C33*$I$3+1</f>
        <v>7003.28</v>
      </c>
      <c r="D33" s="1">
        <f>通用成长!D33*$J$3</f>
        <v>216.9</v>
      </c>
    </row>
    <row r="34" spans="1:7" x14ac:dyDescent="0.4">
      <c r="A34" s="6" t="s">
        <v>64</v>
      </c>
      <c r="B34" s="1">
        <f>通用成长!B34*$H$3</f>
        <v>1061.24</v>
      </c>
      <c r="C34" s="1">
        <f>通用成长!C34*$I$3+1</f>
        <v>8114.32</v>
      </c>
      <c r="D34" s="1">
        <f>通用成长!D34*$J$3</f>
        <v>264.60000000000002</v>
      </c>
    </row>
    <row r="35" spans="1:7" x14ac:dyDescent="0.4">
      <c r="A35" s="2" t="s">
        <v>66</v>
      </c>
      <c r="B35" s="1">
        <f>通用成长!B35*$H$3</f>
        <v>1119.72</v>
      </c>
      <c r="C35" s="1">
        <f>通用成长!C35*$I$3+1</f>
        <v>8476.4</v>
      </c>
      <c r="D35" s="1">
        <f>通用成长!D35*$J$3</f>
        <v>270</v>
      </c>
    </row>
    <row r="36" spans="1:7" x14ac:dyDescent="0.4">
      <c r="A36" s="2" t="s">
        <v>67</v>
      </c>
      <c r="B36" s="1">
        <f>通用成长!B36*$H$3</f>
        <v>1180.78</v>
      </c>
      <c r="C36" s="1">
        <f>通用成长!C36*$I$3+1</f>
        <v>8849.64</v>
      </c>
      <c r="D36" s="1">
        <f>通用成长!D36*$J$3</f>
        <v>275.40000000000003</v>
      </c>
    </row>
    <row r="37" spans="1:7" x14ac:dyDescent="0.4">
      <c r="A37" s="2" t="s">
        <v>68</v>
      </c>
      <c r="B37" s="1">
        <f>通用成长!B37*$H$3</f>
        <v>1246.1399999999999</v>
      </c>
      <c r="C37" s="1">
        <f>通用成长!C37*$I$3+1</f>
        <v>9248.92</v>
      </c>
      <c r="D37" s="1">
        <f>通用成长!D37*$J$3</f>
        <v>280.8</v>
      </c>
    </row>
    <row r="38" spans="1:7" x14ac:dyDescent="0.4">
      <c r="A38" s="2" t="s">
        <v>69</v>
      </c>
      <c r="B38" s="1">
        <f>通用成长!B38*$H$3</f>
        <v>1314.08</v>
      </c>
      <c r="C38" s="1">
        <f>通用成长!C38*$I$3+1</f>
        <v>9642</v>
      </c>
      <c r="D38" s="1">
        <f>通用成长!D38*$J$3</f>
        <v>287.10000000000002</v>
      </c>
    </row>
    <row r="39" spans="1:7" x14ac:dyDescent="0.4">
      <c r="A39" s="2" t="s">
        <v>70</v>
      </c>
      <c r="B39" s="1">
        <f>通用成长!B39*$H$3</f>
        <v>1386.32</v>
      </c>
      <c r="C39" s="1">
        <f>通用成长!C39*$I$3+1</f>
        <v>10074.76</v>
      </c>
      <c r="D39" s="1">
        <f>通用成长!D39*$J$3</f>
        <v>292.5</v>
      </c>
      <c r="E39" s="4">
        <v>1386</v>
      </c>
      <c r="F39" s="4">
        <v>10075</v>
      </c>
      <c r="G39" s="4">
        <v>292</v>
      </c>
    </row>
    <row r="40" spans="1:7" x14ac:dyDescent="0.4">
      <c r="A40" s="6" t="s">
        <v>72</v>
      </c>
      <c r="B40" s="1">
        <f>通用成长!B40*$H$3</f>
        <v>1763.86</v>
      </c>
      <c r="C40" s="1">
        <f>通用成长!C40*$I$3+1</f>
        <v>11477.2</v>
      </c>
      <c r="D40" s="1">
        <f>通用成长!D40*$J$3</f>
        <v>358.2</v>
      </c>
    </row>
    <row r="41" spans="1:7" x14ac:dyDescent="0.4">
      <c r="A41" s="2" t="s">
        <v>74</v>
      </c>
      <c r="B41" s="1">
        <f>通用成长!B41*$H$3</f>
        <v>1861.04</v>
      </c>
      <c r="C41" s="1">
        <f>通用成长!C41*$I$3+1</f>
        <v>11973.2</v>
      </c>
      <c r="D41" s="1">
        <f>通用成长!D41*$J$3</f>
        <v>365.40000000000003</v>
      </c>
    </row>
    <row r="42" spans="1:7" x14ac:dyDescent="0.4">
      <c r="A42" s="2" t="s">
        <v>75</v>
      </c>
      <c r="B42" s="1">
        <f>通用成长!B42*$H$3</f>
        <v>1963.3799999999999</v>
      </c>
      <c r="C42" s="1">
        <f>通用成长!C42*$I$3+1</f>
        <v>12490.28</v>
      </c>
      <c r="D42" s="1">
        <f>通用成长!D42*$J$3</f>
        <v>372.6</v>
      </c>
    </row>
    <row r="43" spans="1:7" x14ac:dyDescent="0.4">
      <c r="A43" s="2" t="s">
        <v>76</v>
      </c>
      <c r="B43" s="1">
        <f>通用成长!B43*$H$3</f>
        <v>2070.88</v>
      </c>
      <c r="C43" s="1">
        <f>通用成长!C43*$I$3+1</f>
        <v>13009.84</v>
      </c>
      <c r="D43" s="1">
        <f>通用成长!D43*$J$3</f>
        <v>380.7</v>
      </c>
    </row>
    <row r="44" spans="1:7" x14ac:dyDescent="0.4">
      <c r="A44" s="2" t="s">
        <v>77</v>
      </c>
      <c r="B44" s="1">
        <f>通用成长!B44*$H$3</f>
        <v>2184.4</v>
      </c>
      <c r="C44" s="1">
        <f>通用成长!C44*$I$3+1</f>
        <v>13554.2</v>
      </c>
      <c r="D44" s="1">
        <f>通用成长!D44*$J$3</f>
        <v>388.8</v>
      </c>
    </row>
    <row r="45" spans="1:7" x14ac:dyDescent="0.4">
      <c r="A45" s="2" t="s">
        <v>78</v>
      </c>
      <c r="B45" s="1">
        <f>通用成长!B45*$H$3</f>
        <v>2304.8000000000002</v>
      </c>
      <c r="C45" s="1">
        <f>通用成长!C45*$I$3+1</f>
        <v>14127.08</v>
      </c>
      <c r="D45" s="1">
        <f>通用成长!D45*$J$3</f>
        <v>396.90000000000003</v>
      </c>
      <c r="E45" s="4">
        <v>2305</v>
      </c>
      <c r="F45" s="4">
        <v>14127</v>
      </c>
      <c r="G45" s="4">
        <v>397</v>
      </c>
    </row>
    <row r="48" spans="1:7" x14ac:dyDescent="0.4">
      <c r="A48" s="2" t="s">
        <v>94</v>
      </c>
      <c r="B48" s="3" t="s">
        <v>103</v>
      </c>
    </row>
    <row r="49" spans="1:2" x14ac:dyDescent="0.4">
      <c r="A49" s="2" t="s">
        <v>97</v>
      </c>
      <c r="B49" s="3" t="s">
        <v>98</v>
      </c>
    </row>
    <row r="50" spans="1:2" x14ac:dyDescent="0.4">
      <c r="A50" s="2" t="s">
        <v>111</v>
      </c>
      <c r="B50" s="3" t="s">
        <v>115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6F54C-2E96-44F7-B85D-71DE796F5237}">
  <dimension ref="A1:Q63"/>
  <sheetViews>
    <sheetView workbookViewId="0">
      <selection activeCell="E45" sqref="E45:G45"/>
    </sheetView>
  </sheetViews>
  <sheetFormatPr defaultRowHeight="13.9" x14ac:dyDescent="0.4"/>
  <cols>
    <col min="1" max="1" width="9.06640625" style="2"/>
    <col min="2" max="16384" width="9.06640625" style="1"/>
  </cols>
  <sheetData>
    <row r="1" spans="1:17" x14ac:dyDescent="0.4">
      <c r="A1" s="2" t="s">
        <v>83</v>
      </c>
      <c r="B1" s="1" t="s">
        <v>2</v>
      </c>
      <c r="C1" s="1" t="s">
        <v>3</v>
      </c>
      <c r="D1" s="1" t="s">
        <v>1</v>
      </c>
      <c r="H1" s="1" t="s">
        <v>102</v>
      </c>
      <c r="L1" s="2" t="s">
        <v>92</v>
      </c>
      <c r="M1" s="1" t="s">
        <v>2</v>
      </c>
      <c r="N1" s="1" t="s">
        <v>3</v>
      </c>
      <c r="O1" s="1" t="s">
        <v>1</v>
      </c>
      <c r="P1" s="1" t="s">
        <v>4</v>
      </c>
      <c r="Q1" s="1" t="s">
        <v>79</v>
      </c>
    </row>
    <row r="2" spans="1:17" x14ac:dyDescent="0.4">
      <c r="A2" s="2" t="s">
        <v>27</v>
      </c>
      <c r="B2" s="1">
        <f>通用成长!B2*$H$3</f>
        <v>115.57000000000001</v>
      </c>
      <c r="C2" s="1">
        <f>通用成长!C2*$I$3+1</f>
        <v>1088.32</v>
      </c>
      <c r="D2" s="1">
        <f>通用成长!D2*$J$3</f>
        <v>80.25</v>
      </c>
      <c r="E2" s="4">
        <v>116</v>
      </c>
      <c r="F2" s="4">
        <v>1088</v>
      </c>
      <c r="G2" s="4">
        <v>80</v>
      </c>
      <c r="H2" s="1">
        <f>E2/通用成长!B2</f>
        <v>0.91338582677165359</v>
      </c>
      <c r="I2" s="1">
        <f>F2/通用成长!C2</f>
        <v>1.0206378986866791</v>
      </c>
      <c r="J2" s="1">
        <f>G2/通用成长!D2</f>
        <v>1.0666666666666667</v>
      </c>
      <c r="M2" s="1">
        <v>103</v>
      </c>
      <c r="N2" s="1">
        <v>982</v>
      </c>
      <c r="O2" s="1">
        <v>73</v>
      </c>
      <c r="P2" s="1">
        <v>109</v>
      </c>
      <c r="Q2" s="1">
        <v>8</v>
      </c>
    </row>
    <row r="3" spans="1:17" x14ac:dyDescent="0.4">
      <c r="A3" s="2" t="s">
        <v>28</v>
      </c>
      <c r="B3" s="1">
        <f>通用成长!B3*$H$3</f>
        <v>121.94</v>
      </c>
      <c r="C3" s="1">
        <f>通用成长!C3*$I$3+1</f>
        <v>1142.3800000000001</v>
      </c>
      <c r="D3" s="1">
        <f>通用成长!D3*$J$3</f>
        <v>82.39</v>
      </c>
      <c r="H3" s="5">
        <v>0.91</v>
      </c>
      <c r="I3" s="5">
        <v>1.02</v>
      </c>
      <c r="J3" s="5">
        <v>1.07</v>
      </c>
    </row>
    <row r="4" spans="1:17" x14ac:dyDescent="0.4">
      <c r="A4" s="2" t="s">
        <v>29</v>
      </c>
      <c r="B4" s="1">
        <f>通用成长!B4*$H$3</f>
        <v>129.22</v>
      </c>
      <c r="C4" s="1">
        <f>通用成长!C4*$I$3+1</f>
        <v>1201.54</v>
      </c>
      <c r="D4" s="1">
        <f>通用成长!D4*$J$3</f>
        <v>85.600000000000009</v>
      </c>
      <c r="H4" s="1">
        <f>2680*H3</f>
        <v>2438.8000000000002</v>
      </c>
      <c r="I4" s="1">
        <f>11392*I3+1</f>
        <v>11620.84</v>
      </c>
      <c r="J4" s="1">
        <f>441*J3</f>
        <v>471.87</v>
      </c>
    </row>
    <row r="5" spans="1:17" x14ac:dyDescent="0.4">
      <c r="A5" s="2" t="s">
        <v>30</v>
      </c>
      <c r="B5" s="1">
        <f>通用成长!B5*$H$3</f>
        <v>135.59</v>
      </c>
      <c r="C5" s="1">
        <f>通用成长!C5*$I$3+1</f>
        <v>1253.56</v>
      </c>
      <c r="D5" s="1">
        <f>通用成长!D5*$J$3</f>
        <v>87.740000000000009</v>
      </c>
    </row>
    <row r="6" spans="1:17" x14ac:dyDescent="0.4">
      <c r="A6" s="2" t="s">
        <v>31</v>
      </c>
      <c r="B6" s="1">
        <f>通用成长!B6*$H$3</f>
        <v>143.78</v>
      </c>
      <c r="C6" s="1">
        <f>通用成长!C6*$I$3+1</f>
        <v>1318.84</v>
      </c>
      <c r="D6" s="1">
        <f>通用成长!D6*$J$3</f>
        <v>90.95</v>
      </c>
      <c r="H6" s="1" t="s">
        <v>4</v>
      </c>
      <c r="I6" s="1" t="s">
        <v>79</v>
      </c>
    </row>
    <row r="7" spans="1:17" x14ac:dyDescent="0.4">
      <c r="A7" s="2" t="s">
        <v>32</v>
      </c>
      <c r="B7" s="1">
        <f>通用成长!B7*$H$3</f>
        <v>151.06</v>
      </c>
      <c r="C7" s="1">
        <f>通用成长!C7*$I$3+1</f>
        <v>1379.02</v>
      </c>
      <c r="D7" s="1">
        <f>通用成长!D7*$J$3</f>
        <v>93.09</v>
      </c>
      <c r="H7" s="1">
        <v>119</v>
      </c>
      <c r="I7" s="1">
        <v>8</v>
      </c>
    </row>
    <row r="8" spans="1:17" x14ac:dyDescent="0.4">
      <c r="A8" s="2" t="s">
        <v>33</v>
      </c>
      <c r="B8" s="1">
        <f>通用成长!B8*$H$3</f>
        <v>159.25</v>
      </c>
      <c r="C8" s="1">
        <f>通用成长!C8*$I$3+1</f>
        <v>1442.26</v>
      </c>
      <c r="D8" s="1">
        <f>通用成长!D8*$J$3</f>
        <v>96.300000000000011</v>
      </c>
    </row>
    <row r="9" spans="1:17" x14ac:dyDescent="0.4">
      <c r="A9" s="2" t="s">
        <v>34</v>
      </c>
      <c r="B9" s="1">
        <f>通用成长!B9*$H$3</f>
        <v>168.35</v>
      </c>
      <c r="C9" s="1">
        <f>通用成长!C9*$I$3+1</f>
        <v>1516.72</v>
      </c>
      <c r="D9" s="1">
        <f>通用成长!D9*$J$3</f>
        <v>98.440000000000012</v>
      </c>
    </row>
    <row r="10" spans="1:17" x14ac:dyDescent="0.4">
      <c r="A10" s="2" t="s">
        <v>35</v>
      </c>
      <c r="B10" s="1">
        <f>通用成长!B10*$H$3</f>
        <v>177.45000000000002</v>
      </c>
      <c r="C10" s="1">
        <f>通用成长!C10*$I$3+1</f>
        <v>1587.1000000000001</v>
      </c>
      <c r="D10" s="1">
        <f>通用成长!D10*$J$3</f>
        <v>101.65</v>
      </c>
    </row>
    <row r="11" spans="1:17" x14ac:dyDescent="0.4">
      <c r="A11" s="2" t="s">
        <v>36</v>
      </c>
      <c r="B11" s="1">
        <f>通用成长!B11*$H$3</f>
        <v>187.46</v>
      </c>
      <c r="C11" s="1">
        <f>通用成长!C11*$I$3+1</f>
        <v>1667.68</v>
      </c>
      <c r="D11" s="1">
        <f>通用成长!D11*$J$3</f>
        <v>103.79</v>
      </c>
    </row>
    <row r="12" spans="1:17" x14ac:dyDescent="0.4">
      <c r="A12" s="2" t="s">
        <v>37</v>
      </c>
      <c r="B12" s="1">
        <f>通用成长!B12*$H$3</f>
        <v>197.47</v>
      </c>
      <c r="C12" s="1">
        <f>通用成长!C12*$I$3+1</f>
        <v>1743.16</v>
      </c>
      <c r="D12" s="1">
        <f>通用成长!D12*$J$3</f>
        <v>107</v>
      </c>
    </row>
    <row r="13" spans="1:17" x14ac:dyDescent="0.4">
      <c r="A13" s="2" t="s">
        <v>38</v>
      </c>
      <c r="B13" s="1">
        <f>通用成长!B13*$H$3</f>
        <v>208.39000000000001</v>
      </c>
      <c r="C13" s="1">
        <f>通用成长!C13*$I$3+1</f>
        <v>1825.78</v>
      </c>
      <c r="D13" s="1">
        <f>通用成长!D13*$J$3</f>
        <v>110.21000000000001</v>
      </c>
    </row>
    <row r="14" spans="1:17" x14ac:dyDescent="0.4">
      <c r="A14" s="2" t="s">
        <v>39</v>
      </c>
      <c r="B14" s="1">
        <f>通用成长!B14*$H$3</f>
        <v>220.22</v>
      </c>
      <c r="C14" s="1">
        <f>通用成长!C14*$I$3+1</f>
        <v>1920.64</v>
      </c>
      <c r="D14" s="1">
        <f>通用成长!D14*$J$3</f>
        <v>112.35000000000001</v>
      </c>
    </row>
    <row r="15" spans="1:17" x14ac:dyDescent="0.4">
      <c r="A15" s="2" t="s">
        <v>40</v>
      </c>
      <c r="B15" s="1">
        <f>通用成长!B15*$H$3</f>
        <v>232.05</v>
      </c>
      <c r="C15" s="1">
        <f>通用成长!C15*$I$3+1</f>
        <v>2008.3600000000001</v>
      </c>
      <c r="D15" s="1">
        <f>通用成长!D15*$J$3</f>
        <v>115.56</v>
      </c>
    </row>
    <row r="16" spans="1:17" x14ac:dyDescent="0.4">
      <c r="A16" s="2" t="s">
        <v>41</v>
      </c>
      <c r="B16" s="1">
        <f>通用成长!B16*$H$3</f>
        <v>244.79000000000002</v>
      </c>
      <c r="C16" s="1">
        <f>通用成长!C16*$I$3+1</f>
        <v>2103.2200000000003</v>
      </c>
      <c r="D16" s="1">
        <f>通用成长!D16*$J$3</f>
        <v>118.77000000000001</v>
      </c>
    </row>
    <row r="17" spans="1:7" x14ac:dyDescent="0.4">
      <c r="A17" s="2" t="s">
        <v>42</v>
      </c>
      <c r="B17" s="1">
        <f>通用成长!B17*$H$3</f>
        <v>258.44</v>
      </c>
      <c r="C17" s="1">
        <f>通用成长!C17*$I$3+1</f>
        <v>2204.1999999999998</v>
      </c>
      <c r="D17" s="1">
        <f>通用成长!D17*$J$3</f>
        <v>121.98</v>
      </c>
    </row>
    <row r="18" spans="1:7" x14ac:dyDescent="0.4">
      <c r="A18" s="2" t="s">
        <v>43</v>
      </c>
      <c r="B18" s="1">
        <f>通用成长!B18*$H$3</f>
        <v>272.09000000000003</v>
      </c>
      <c r="C18" s="1">
        <f>通用成长!C18*$I$3+1</f>
        <v>2304.16</v>
      </c>
      <c r="D18" s="1">
        <f>通用成长!D18*$J$3</f>
        <v>125.19000000000001</v>
      </c>
    </row>
    <row r="19" spans="1:7" x14ac:dyDescent="0.4">
      <c r="A19" s="2" t="s">
        <v>44</v>
      </c>
      <c r="B19" s="1">
        <f>通用成长!B19*$H$3</f>
        <v>287.56</v>
      </c>
      <c r="C19" s="1">
        <f>通用成长!C19*$I$3+1</f>
        <v>2418.4</v>
      </c>
      <c r="D19" s="1">
        <f>通用成长!D19*$J$3</f>
        <v>128.4</v>
      </c>
    </row>
    <row r="20" spans="1:7" x14ac:dyDescent="0.4">
      <c r="A20" s="2" t="s">
        <v>45</v>
      </c>
      <c r="B20" s="1">
        <f>通用成长!B20*$H$3</f>
        <v>303.03000000000003</v>
      </c>
      <c r="C20" s="1">
        <f>通用成长!C20*$I$3+1</f>
        <v>2529.58</v>
      </c>
      <c r="D20" s="1">
        <f>通用成长!D20*$J$3</f>
        <v>131.61000000000001</v>
      </c>
    </row>
    <row r="21" spans="1:7" x14ac:dyDescent="0.4">
      <c r="A21" s="2" t="s">
        <v>46</v>
      </c>
      <c r="B21" s="1">
        <f>通用成长!B21*$H$3</f>
        <v>319.41000000000003</v>
      </c>
      <c r="C21" s="1">
        <f>通用成长!C21*$I$3+1</f>
        <v>2647.9</v>
      </c>
      <c r="D21" s="1">
        <f>通用成长!D21*$J$3</f>
        <v>134.82000000000002</v>
      </c>
      <c r="E21" s="4">
        <v>319</v>
      </c>
      <c r="F21" s="4">
        <v>2648</v>
      </c>
      <c r="G21" s="4">
        <v>135</v>
      </c>
    </row>
    <row r="22" spans="1:7" x14ac:dyDescent="0.4">
      <c r="A22" s="6" t="s">
        <v>48</v>
      </c>
      <c r="B22" s="1">
        <f>通用成长!B22*$H$3</f>
        <v>406.77000000000004</v>
      </c>
      <c r="C22" s="1">
        <f>通用成长!C22*$I$3+1</f>
        <v>3136.48</v>
      </c>
      <c r="D22" s="1">
        <f>通用成长!D22*$J$3</f>
        <v>169.06</v>
      </c>
    </row>
    <row r="23" spans="1:7" x14ac:dyDescent="0.4">
      <c r="A23" s="2" t="s">
        <v>50</v>
      </c>
      <c r="B23" s="1">
        <f>通用成长!B23*$H$3</f>
        <v>428.61</v>
      </c>
      <c r="C23" s="1">
        <f>通用成长!C23*$I$3+1</f>
        <v>3276.2200000000003</v>
      </c>
      <c r="D23" s="1">
        <f>通用成长!D23*$J$3</f>
        <v>173.34</v>
      </c>
      <c r="E23" s="4">
        <v>429</v>
      </c>
      <c r="F23" s="4">
        <v>3276</v>
      </c>
      <c r="G23" s="4">
        <v>173</v>
      </c>
    </row>
    <row r="24" spans="1:7" x14ac:dyDescent="0.4">
      <c r="A24" s="2" t="s">
        <v>51</v>
      </c>
      <c r="B24" s="1">
        <f>通用成长!B24*$H$3</f>
        <v>452.27000000000004</v>
      </c>
      <c r="C24" s="1">
        <f>通用成长!C24*$I$3+1</f>
        <v>3434.32</v>
      </c>
      <c r="D24" s="1">
        <f>通用成长!D24*$J$3</f>
        <v>176.55</v>
      </c>
    </row>
    <row r="25" spans="1:7" x14ac:dyDescent="0.4">
      <c r="A25" s="2" t="s">
        <v>52</v>
      </c>
      <c r="B25" s="1">
        <f>通用成长!B25*$H$3</f>
        <v>477.75</v>
      </c>
      <c r="C25" s="1">
        <f>通用成长!C25*$I$3+1</f>
        <v>3597.52</v>
      </c>
      <c r="D25" s="1">
        <f>通用成长!D25*$J$3</f>
        <v>180.83</v>
      </c>
    </row>
    <row r="26" spans="1:7" x14ac:dyDescent="0.4">
      <c r="A26" s="2" t="s">
        <v>53</v>
      </c>
      <c r="B26" s="1">
        <f>通用成长!B26*$H$3</f>
        <v>503.23</v>
      </c>
      <c r="C26" s="1">
        <f>通用成长!C26*$I$3+1</f>
        <v>3764.8</v>
      </c>
      <c r="D26" s="1">
        <f>通用成长!D26*$J$3</f>
        <v>184.04000000000002</v>
      </c>
    </row>
    <row r="27" spans="1:7" x14ac:dyDescent="0.4">
      <c r="A27" s="2" t="s">
        <v>54</v>
      </c>
      <c r="B27" s="1">
        <f>通用成长!B27*$H$3</f>
        <v>531.44000000000005</v>
      </c>
      <c r="C27" s="1">
        <f>通用成长!C27*$I$3+1</f>
        <v>3942.28</v>
      </c>
      <c r="D27" s="1">
        <f>通用成长!D27*$J$3</f>
        <v>188.32000000000002</v>
      </c>
      <c r="E27" s="4">
        <v>531</v>
      </c>
      <c r="F27" s="4">
        <v>3942</v>
      </c>
      <c r="G27" s="4">
        <v>188</v>
      </c>
    </row>
    <row r="28" spans="1:7" x14ac:dyDescent="0.4">
      <c r="A28" s="6" t="s">
        <v>56</v>
      </c>
      <c r="B28" s="1">
        <f>通用成长!B28*$H$3</f>
        <v>676.13</v>
      </c>
      <c r="C28" s="1">
        <f>通用成长!C28*$I$3+1</f>
        <v>4617.5200000000004</v>
      </c>
      <c r="D28" s="1">
        <f>通用成长!D28*$J$3</f>
        <v>232.19000000000003</v>
      </c>
      <c r="E28" s="4">
        <v>676</v>
      </c>
      <c r="F28" s="4">
        <v>4618</v>
      </c>
      <c r="G28" s="4">
        <v>232</v>
      </c>
    </row>
    <row r="29" spans="1:7" x14ac:dyDescent="0.4">
      <c r="A29" s="2" t="s">
        <v>58</v>
      </c>
      <c r="B29" s="1">
        <f>通用成长!B29*$H$3</f>
        <v>712.53</v>
      </c>
      <c r="C29" s="1">
        <f>通用成长!C29*$I$3+1</f>
        <v>4820.5</v>
      </c>
      <c r="D29" s="1">
        <f>通用成长!D29*$J$3</f>
        <v>237.54000000000002</v>
      </c>
    </row>
    <row r="30" spans="1:7" x14ac:dyDescent="0.4">
      <c r="A30" s="2" t="s">
        <v>59</v>
      </c>
      <c r="B30" s="1">
        <f>通用成长!B30*$H$3</f>
        <v>751.66000000000008</v>
      </c>
      <c r="C30" s="1">
        <f>通用成长!C30*$I$3+1</f>
        <v>5045.92</v>
      </c>
      <c r="D30" s="1">
        <f>通用成长!D30*$J$3</f>
        <v>241.82000000000002</v>
      </c>
    </row>
    <row r="31" spans="1:7" x14ac:dyDescent="0.4">
      <c r="A31" s="2" t="s">
        <v>60</v>
      </c>
      <c r="B31" s="1">
        <f>通用成长!B31*$H$3</f>
        <v>793.52</v>
      </c>
      <c r="C31" s="1">
        <f>通用成长!C31*$I$3+1</f>
        <v>5276.4400000000005</v>
      </c>
      <c r="D31" s="1">
        <f>通用成长!D31*$J$3</f>
        <v>247.17000000000002</v>
      </c>
    </row>
    <row r="32" spans="1:7" x14ac:dyDescent="0.4">
      <c r="A32" s="2" t="s">
        <v>61</v>
      </c>
      <c r="B32" s="1">
        <f>通用成长!B32*$H$3</f>
        <v>837.2</v>
      </c>
      <c r="C32" s="1">
        <f>通用成长!C32*$I$3+1</f>
        <v>5515.12</v>
      </c>
      <c r="D32" s="1">
        <f>通用成长!D32*$J$3</f>
        <v>252.52</v>
      </c>
    </row>
    <row r="33" spans="1:10" x14ac:dyDescent="0.4">
      <c r="A33" s="2" t="s">
        <v>62</v>
      </c>
      <c r="B33" s="1">
        <f>通用成长!B33*$H$3</f>
        <v>882.7</v>
      </c>
      <c r="C33" s="1">
        <f>通用成长!C33*$I$3+1</f>
        <v>5760.9400000000005</v>
      </c>
      <c r="D33" s="1">
        <f>通用成长!D33*$J$3</f>
        <v>257.87</v>
      </c>
      <c r="E33" s="4">
        <v>883</v>
      </c>
      <c r="F33" s="4">
        <v>5761</v>
      </c>
      <c r="G33" s="4">
        <v>258</v>
      </c>
    </row>
    <row r="34" spans="1:10" x14ac:dyDescent="0.4">
      <c r="A34" s="6" t="s">
        <v>64</v>
      </c>
      <c r="B34" s="1">
        <f>通用成长!B34*$H$3</f>
        <v>1122.94</v>
      </c>
      <c r="C34" s="1">
        <f>通用成长!C34*$I$3+1</f>
        <v>6674.86</v>
      </c>
      <c r="D34" s="1">
        <f>通用成长!D34*$J$3</f>
        <v>314.58000000000004</v>
      </c>
      <c r="E34" s="4">
        <v>1123</v>
      </c>
      <c r="F34" s="4">
        <v>6675</v>
      </c>
      <c r="G34" s="4">
        <v>315</v>
      </c>
    </row>
    <row r="35" spans="1:10" x14ac:dyDescent="0.4">
      <c r="A35" s="2" t="s">
        <v>66</v>
      </c>
      <c r="B35" s="1">
        <f>通用成长!B35*$H$3</f>
        <v>1184.82</v>
      </c>
      <c r="C35" s="1">
        <f>通用成长!C35*$I$3+1</f>
        <v>6972.7</v>
      </c>
      <c r="D35" s="1">
        <f>通用成长!D35*$J$3</f>
        <v>321</v>
      </c>
    </row>
    <row r="36" spans="1:10" x14ac:dyDescent="0.4">
      <c r="A36" s="2" t="s">
        <v>67</v>
      </c>
      <c r="B36" s="1">
        <f>通用成长!B36*$H$3</f>
        <v>1249.43</v>
      </c>
      <c r="C36" s="1">
        <f>通用成长!C36*$I$3+1</f>
        <v>7279.72</v>
      </c>
      <c r="D36" s="1">
        <f>通用成长!D36*$J$3</f>
        <v>327.42</v>
      </c>
    </row>
    <row r="37" spans="1:10" x14ac:dyDescent="0.4">
      <c r="A37" s="2" t="s">
        <v>68</v>
      </c>
      <c r="B37" s="1">
        <f>通用成长!B37*$H$3</f>
        <v>1318.5900000000001</v>
      </c>
      <c r="C37" s="1">
        <f>通用成长!C37*$I$3+1</f>
        <v>7608.16</v>
      </c>
      <c r="D37" s="1">
        <f>通用成长!D37*$J$3</f>
        <v>333.84000000000003</v>
      </c>
    </row>
    <row r="38" spans="1:10" x14ac:dyDescent="0.4">
      <c r="A38" s="2" t="s">
        <v>69</v>
      </c>
      <c r="B38" s="1">
        <f>通用成长!B38*$H$3</f>
        <v>1390.48</v>
      </c>
      <c r="C38" s="1">
        <f>通用成长!C38*$I$3+1</f>
        <v>7931.5</v>
      </c>
      <c r="D38" s="1">
        <f>通用成长!D38*$J$3</f>
        <v>341.33000000000004</v>
      </c>
    </row>
    <row r="39" spans="1:10" x14ac:dyDescent="0.4">
      <c r="A39" s="2" t="s">
        <v>70</v>
      </c>
      <c r="B39" s="1">
        <f>通用成长!B39*$H$3</f>
        <v>1466.92</v>
      </c>
      <c r="C39" s="1">
        <f>通用成长!C39*$I$3+1</f>
        <v>8287.48</v>
      </c>
      <c r="D39" s="1">
        <f>通用成长!D39*$J$3</f>
        <v>347.75</v>
      </c>
      <c r="E39" s="4">
        <v>1467</v>
      </c>
      <c r="F39" s="4">
        <v>8287</v>
      </c>
      <c r="G39" s="4">
        <v>348</v>
      </c>
    </row>
    <row r="40" spans="1:10" x14ac:dyDescent="0.4">
      <c r="A40" s="6" t="s">
        <v>72</v>
      </c>
      <c r="B40" s="1">
        <f>通用成长!B40*$H$3</f>
        <v>1866.41</v>
      </c>
      <c r="C40" s="1">
        <f>通用成长!C40*$I$3+1</f>
        <v>9441.1</v>
      </c>
      <c r="D40" s="1">
        <f>通用成长!D40*$J$3</f>
        <v>425.86</v>
      </c>
      <c r="E40" s="4">
        <v>1866</v>
      </c>
      <c r="F40" s="4">
        <v>9441</v>
      </c>
      <c r="G40" s="4">
        <v>426</v>
      </c>
      <c r="H40" s="1">
        <f>E40/E39-1</f>
        <v>0.27198364008179965</v>
      </c>
      <c r="I40" s="1">
        <f t="shared" ref="I40:J40" si="0">F40/F39-1</f>
        <v>0.13925425365029565</v>
      </c>
      <c r="J40" s="1">
        <f t="shared" si="0"/>
        <v>0.22413793103448265</v>
      </c>
    </row>
    <row r="41" spans="1:10" x14ac:dyDescent="0.4">
      <c r="A41" s="2" t="s">
        <v>74</v>
      </c>
      <c r="B41" s="1">
        <f>通用成长!B41*$H$3</f>
        <v>1969.24</v>
      </c>
      <c r="C41" s="1">
        <f>通用成长!C41*$I$3+1</f>
        <v>9849.1</v>
      </c>
      <c r="D41" s="1">
        <f>通用成长!D41*$J$3</f>
        <v>434.42</v>
      </c>
    </row>
    <row r="42" spans="1:10" x14ac:dyDescent="0.4">
      <c r="A42" s="2" t="s">
        <v>75</v>
      </c>
      <c r="B42" s="1">
        <f>通用成长!B42*$H$3</f>
        <v>2077.5300000000002</v>
      </c>
      <c r="C42" s="1">
        <f>通用成长!C42*$I$3+1</f>
        <v>10274.44</v>
      </c>
      <c r="D42" s="1">
        <f>通用成长!D42*$J$3</f>
        <v>442.98</v>
      </c>
    </row>
    <row r="43" spans="1:10" x14ac:dyDescent="0.4">
      <c r="A43" s="2" t="s">
        <v>76</v>
      </c>
      <c r="B43" s="1">
        <f>通用成长!B43*$H$3</f>
        <v>2191.2800000000002</v>
      </c>
      <c r="C43" s="1">
        <f>通用成长!C43*$I$3+1</f>
        <v>10701.82</v>
      </c>
      <c r="D43" s="1">
        <f>通用成长!D43*$J$3</f>
        <v>452.61</v>
      </c>
      <c r="E43" s="4">
        <v>2191</v>
      </c>
      <c r="F43" s="4">
        <v>10702</v>
      </c>
      <c r="G43" s="4">
        <v>453</v>
      </c>
    </row>
    <row r="44" spans="1:10" x14ac:dyDescent="0.4">
      <c r="A44" s="2" t="s">
        <v>77</v>
      </c>
      <c r="B44" s="1">
        <f>通用成长!B44*$H$3</f>
        <v>2311.4</v>
      </c>
      <c r="C44" s="1">
        <f>通用成长!C44*$I$3+1</f>
        <v>11149.6</v>
      </c>
      <c r="D44" s="1">
        <f>通用成长!D44*$J$3</f>
        <v>462.24</v>
      </c>
      <c r="E44" s="4">
        <v>2311</v>
      </c>
      <c r="F44" s="4">
        <v>11150</v>
      </c>
      <c r="G44" s="4">
        <v>462</v>
      </c>
    </row>
    <row r="45" spans="1:10" x14ac:dyDescent="0.4">
      <c r="A45" s="2" t="s">
        <v>78</v>
      </c>
      <c r="B45" s="1">
        <f>通用成长!B45*$H$3</f>
        <v>2438.8000000000002</v>
      </c>
      <c r="C45" s="1">
        <f>通用成长!C45*$I$3+1</f>
        <v>11620.84</v>
      </c>
      <c r="D45" s="1">
        <f>通用成长!D45*$J$3</f>
        <v>471.87</v>
      </c>
      <c r="E45" s="4">
        <v>2439</v>
      </c>
      <c r="F45" s="4">
        <v>11621</v>
      </c>
      <c r="G45" s="4">
        <v>472</v>
      </c>
    </row>
    <row r="48" spans="1:10" x14ac:dyDescent="0.4">
      <c r="A48" s="2" t="s">
        <v>94</v>
      </c>
      <c r="B48" s="3" t="s">
        <v>104</v>
      </c>
    </row>
    <row r="49" spans="1:2" x14ac:dyDescent="0.4">
      <c r="A49" s="2" t="s">
        <v>97</v>
      </c>
      <c r="B49" s="3" t="s">
        <v>98</v>
      </c>
    </row>
    <row r="50" spans="1:2" x14ac:dyDescent="0.4">
      <c r="A50" s="2" t="s">
        <v>111</v>
      </c>
      <c r="B50" s="3" t="s">
        <v>113</v>
      </c>
    </row>
    <row r="51" spans="1:2" x14ac:dyDescent="0.4">
      <c r="A51" s="2" t="s">
        <v>134</v>
      </c>
      <c r="B51" s="3" t="s">
        <v>133</v>
      </c>
    </row>
    <row r="52" spans="1:2" x14ac:dyDescent="0.4">
      <c r="A52" s="2" t="s">
        <v>114</v>
      </c>
      <c r="B52" s="10">
        <v>2.5694444444444443E-2</v>
      </c>
    </row>
    <row r="53" spans="1:2" x14ac:dyDescent="0.4">
      <c r="A53" s="2" t="s">
        <v>72</v>
      </c>
      <c r="B53" s="10">
        <v>2.5694444444444443E-2</v>
      </c>
    </row>
    <row r="54" spans="1:2" x14ac:dyDescent="0.4">
      <c r="A54" s="2" t="s">
        <v>135</v>
      </c>
      <c r="B54" s="10">
        <v>5.1388888888888887E-2</v>
      </c>
    </row>
    <row r="55" spans="1:2" x14ac:dyDescent="0.4">
      <c r="A55" s="2" t="s">
        <v>136</v>
      </c>
      <c r="B55" s="10">
        <v>6.0416666666666667E-2</v>
      </c>
    </row>
    <row r="56" spans="1:2" x14ac:dyDescent="0.4">
      <c r="A56" s="2" t="s">
        <v>137</v>
      </c>
      <c r="B56" s="10">
        <v>8.4027777777777785E-2</v>
      </c>
    </row>
    <row r="57" spans="1:2" x14ac:dyDescent="0.4">
      <c r="A57" s="2" t="s">
        <v>138</v>
      </c>
      <c r="B57" s="3" t="s">
        <v>139</v>
      </c>
    </row>
    <row r="58" spans="1:2" x14ac:dyDescent="0.4">
      <c r="A58" s="2" t="s">
        <v>127</v>
      </c>
      <c r="B58" s="10">
        <v>6.8750000000000006E-2</v>
      </c>
    </row>
    <row r="59" spans="1:2" x14ac:dyDescent="0.4">
      <c r="A59" s="2" t="s">
        <v>50</v>
      </c>
      <c r="B59" s="10">
        <v>7.4305555555555555E-2</v>
      </c>
    </row>
    <row r="60" spans="1:2" x14ac:dyDescent="0.4">
      <c r="A60" s="2" t="s">
        <v>128</v>
      </c>
      <c r="B60" s="10">
        <v>7.4305555555555555E-2</v>
      </c>
    </row>
    <row r="61" spans="1:2" x14ac:dyDescent="0.4">
      <c r="A61" s="2" t="s">
        <v>56</v>
      </c>
      <c r="B61" s="10">
        <v>7.7777777777777779E-2</v>
      </c>
    </row>
    <row r="62" spans="1:2" x14ac:dyDescent="0.4">
      <c r="A62" s="2" t="s">
        <v>131</v>
      </c>
      <c r="B62" s="10">
        <v>8.1944444444444445E-2</v>
      </c>
    </row>
    <row r="63" spans="1:2" x14ac:dyDescent="0.4">
      <c r="A63" s="2" t="s">
        <v>64</v>
      </c>
      <c r="B63" s="10">
        <v>0.15277777777777779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2EBA7-16B4-499B-A7B4-AAE0AB8EADB7}">
  <dimension ref="A1:L18"/>
  <sheetViews>
    <sheetView workbookViewId="0">
      <selection activeCell="A19" sqref="A19"/>
    </sheetView>
  </sheetViews>
  <sheetFormatPr defaultRowHeight="13.9" x14ac:dyDescent="0.4"/>
  <cols>
    <col min="4" max="4" width="10.796875" bestFit="1" customWidth="1"/>
  </cols>
  <sheetData>
    <row r="1" spans="1:12" x14ac:dyDescent="0.4">
      <c r="B1" t="s">
        <v>141</v>
      </c>
      <c r="C1" t="s">
        <v>142</v>
      </c>
      <c r="D1" t="s">
        <v>143</v>
      </c>
      <c r="E1" t="s">
        <v>2</v>
      </c>
      <c r="F1" t="s">
        <v>3</v>
      </c>
      <c r="G1" t="s">
        <v>1</v>
      </c>
      <c r="H1" t="s">
        <v>140</v>
      </c>
      <c r="I1" t="s">
        <v>152</v>
      </c>
      <c r="J1" t="s">
        <v>153</v>
      </c>
      <c r="K1" t="s">
        <v>154</v>
      </c>
      <c r="L1" t="s">
        <v>155</v>
      </c>
    </row>
    <row r="2" spans="1:12" x14ac:dyDescent="0.4">
      <c r="A2" t="s">
        <v>151</v>
      </c>
      <c r="B2">
        <v>2680</v>
      </c>
      <c r="C2">
        <v>11392</v>
      </c>
      <c r="D2">
        <v>441</v>
      </c>
      <c r="E2">
        <f t="shared" ref="E2:E12" si="0">B2/$B$2</f>
        <v>1</v>
      </c>
      <c r="F2">
        <f t="shared" ref="F2:F12" si="1">C2/$C$2</f>
        <v>1</v>
      </c>
      <c r="G2">
        <f t="shared" ref="G2:G12" si="2">D2/$D$2</f>
        <v>1</v>
      </c>
      <c r="H2">
        <f t="shared" ref="H2" si="3">SUM(E2:G2)</f>
        <v>3</v>
      </c>
      <c r="I2">
        <f t="shared" ref="I2" si="4">ROUND(E2,2)</f>
        <v>1</v>
      </c>
      <c r="J2">
        <f t="shared" ref="J2" si="5">ROUND(F2,2)</f>
        <v>1</v>
      </c>
      <c r="K2">
        <f t="shared" ref="K2" si="6">ROUND(G2,2)</f>
        <v>1</v>
      </c>
      <c r="L2">
        <f t="shared" ref="L2" si="7">SUM(I2:K2)</f>
        <v>3</v>
      </c>
    </row>
    <row r="3" spans="1:12" x14ac:dyDescent="0.4">
      <c r="A3" t="s">
        <v>106</v>
      </c>
      <c r="B3">
        <v>3216</v>
      </c>
      <c r="C3">
        <v>10254</v>
      </c>
      <c r="D3">
        <v>397</v>
      </c>
      <c r="E3">
        <f t="shared" si="0"/>
        <v>1.2</v>
      </c>
      <c r="F3">
        <f t="shared" si="1"/>
        <v>0.9001053370786517</v>
      </c>
      <c r="G3">
        <f t="shared" si="2"/>
        <v>0.90022675736961455</v>
      </c>
      <c r="H3">
        <f t="shared" ref="H3:H12" si="8">SUM(E3:G3)</f>
        <v>3.0003320944482663</v>
      </c>
      <c r="I3">
        <f>ROUND(E3,2)</f>
        <v>1.2</v>
      </c>
      <c r="J3">
        <f t="shared" ref="J3:K12" si="9">ROUND(F3,2)</f>
        <v>0.9</v>
      </c>
      <c r="K3">
        <f t="shared" si="9"/>
        <v>0.9</v>
      </c>
      <c r="L3">
        <f>SUM(I3:K3)</f>
        <v>3</v>
      </c>
    </row>
    <row r="4" spans="1:12" x14ac:dyDescent="0.4">
      <c r="A4" t="s">
        <v>107</v>
      </c>
      <c r="B4">
        <v>2305</v>
      </c>
      <c r="C4">
        <v>14127</v>
      </c>
      <c r="D4">
        <v>397</v>
      </c>
      <c r="E4">
        <f t="shared" si="0"/>
        <v>0.8600746268656716</v>
      </c>
      <c r="F4">
        <f t="shared" si="1"/>
        <v>1.2400807584269662</v>
      </c>
      <c r="G4">
        <f t="shared" si="2"/>
        <v>0.90022675736961455</v>
      </c>
      <c r="H4">
        <f t="shared" si="8"/>
        <v>3.0003821426622523</v>
      </c>
      <c r="I4">
        <f t="shared" ref="I4:I12" si="10">ROUND(E4,2)</f>
        <v>0.86</v>
      </c>
      <c r="J4">
        <f t="shared" si="9"/>
        <v>1.24</v>
      </c>
      <c r="K4">
        <f t="shared" si="9"/>
        <v>0.9</v>
      </c>
      <c r="L4">
        <f t="shared" ref="L4:L12" si="11">SUM(I4:K4)</f>
        <v>3</v>
      </c>
    </row>
    <row r="5" spans="1:12" x14ac:dyDescent="0.4">
      <c r="A5" t="s">
        <v>108</v>
      </c>
      <c r="B5">
        <v>2439</v>
      </c>
      <c r="C5">
        <v>11621</v>
      </c>
      <c r="D5">
        <v>472</v>
      </c>
      <c r="E5">
        <f t="shared" si="0"/>
        <v>0.91007462686567164</v>
      </c>
      <c r="F5">
        <f t="shared" si="1"/>
        <v>1.0201018258426966</v>
      </c>
      <c r="G5">
        <f t="shared" si="2"/>
        <v>1.0702947845804989</v>
      </c>
      <c r="H5">
        <f t="shared" si="8"/>
        <v>3.0004712372888669</v>
      </c>
      <c r="I5">
        <f t="shared" si="10"/>
        <v>0.91</v>
      </c>
      <c r="J5">
        <f t="shared" si="9"/>
        <v>1.02</v>
      </c>
      <c r="K5">
        <f t="shared" si="9"/>
        <v>1.07</v>
      </c>
      <c r="L5">
        <f t="shared" si="11"/>
        <v>3</v>
      </c>
    </row>
    <row r="6" spans="1:12" x14ac:dyDescent="0.4">
      <c r="A6" t="s">
        <v>144</v>
      </c>
      <c r="B6">
        <v>3002</v>
      </c>
      <c r="C6">
        <v>11393</v>
      </c>
      <c r="D6">
        <v>388</v>
      </c>
      <c r="E6">
        <f t="shared" si="0"/>
        <v>1.1201492537313433</v>
      </c>
      <c r="F6">
        <f t="shared" si="1"/>
        <v>1.0000877808988764</v>
      </c>
      <c r="G6">
        <f t="shared" si="2"/>
        <v>0.8798185941043084</v>
      </c>
      <c r="H6">
        <f t="shared" si="8"/>
        <v>3.0000556287345281</v>
      </c>
      <c r="I6">
        <f t="shared" si="10"/>
        <v>1.1200000000000001</v>
      </c>
      <c r="J6">
        <f t="shared" si="9"/>
        <v>1</v>
      </c>
      <c r="K6">
        <f t="shared" si="9"/>
        <v>0.88</v>
      </c>
      <c r="L6">
        <f t="shared" si="11"/>
        <v>3</v>
      </c>
    </row>
    <row r="7" spans="1:12" x14ac:dyDescent="0.4">
      <c r="A7" t="s">
        <v>145</v>
      </c>
      <c r="B7">
        <v>3136</v>
      </c>
      <c r="C7">
        <v>11165</v>
      </c>
      <c r="D7">
        <v>375</v>
      </c>
      <c r="E7">
        <f t="shared" si="0"/>
        <v>1.1701492537313434</v>
      </c>
      <c r="F7">
        <f t="shared" si="1"/>
        <v>0.9800737359550562</v>
      </c>
      <c r="G7">
        <f t="shared" si="2"/>
        <v>0.85034013605442171</v>
      </c>
      <c r="H7">
        <f t="shared" si="8"/>
        <v>3.0005631257408214</v>
      </c>
      <c r="I7">
        <f t="shared" si="10"/>
        <v>1.17</v>
      </c>
      <c r="J7">
        <f t="shared" si="9"/>
        <v>0.98</v>
      </c>
      <c r="K7">
        <f t="shared" si="9"/>
        <v>0.85</v>
      </c>
      <c r="L7">
        <f t="shared" si="11"/>
        <v>3</v>
      </c>
    </row>
    <row r="8" spans="1:12" x14ac:dyDescent="0.4">
      <c r="A8" t="s">
        <v>146</v>
      </c>
      <c r="B8">
        <v>3270</v>
      </c>
      <c r="C8">
        <v>10026</v>
      </c>
      <c r="D8">
        <v>397</v>
      </c>
      <c r="E8">
        <f t="shared" si="0"/>
        <v>1.2201492537313432</v>
      </c>
      <c r="F8">
        <f t="shared" si="1"/>
        <v>0.8800912921348315</v>
      </c>
      <c r="G8">
        <f t="shared" si="2"/>
        <v>0.90022675736961455</v>
      </c>
      <c r="H8">
        <f t="shared" si="8"/>
        <v>3.0004673032357894</v>
      </c>
      <c r="I8">
        <f t="shared" si="10"/>
        <v>1.22</v>
      </c>
      <c r="J8">
        <f t="shared" si="9"/>
        <v>0.88</v>
      </c>
      <c r="K8">
        <f t="shared" si="9"/>
        <v>0.9</v>
      </c>
      <c r="L8">
        <f t="shared" si="11"/>
        <v>3</v>
      </c>
    </row>
    <row r="9" spans="1:12" x14ac:dyDescent="0.4">
      <c r="A9" t="s">
        <v>147</v>
      </c>
      <c r="B9">
        <v>3136</v>
      </c>
      <c r="C9">
        <v>10482</v>
      </c>
      <c r="D9">
        <v>401</v>
      </c>
      <c r="E9">
        <f t="shared" si="0"/>
        <v>1.1701492537313434</v>
      </c>
      <c r="F9">
        <f t="shared" si="1"/>
        <v>0.9201193820224719</v>
      </c>
      <c r="G9">
        <f t="shared" si="2"/>
        <v>0.90929705215419498</v>
      </c>
      <c r="H9">
        <f t="shared" si="8"/>
        <v>2.9995656879080101</v>
      </c>
      <c r="I9">
        <f t="shared" si="10"/>
        <v>1.17</v>
      </c>
      <c r="J9">
        <f t="shared" si="9"/>
        <v>0.92</v>
      </c>
      <c r="K9">
        <f t="shared" si="9"/>
        <v>0.91</v>
      </c>
      <c r="L9">
        <f t="shared" si="11"/>
        <v>3</v>
      </c>
    </row>
    <row r="10" spans="1:12" x14ac:dyDescent="0.4">
      <c r="A10" t="s">
        <v>148</v>
      </c>
      <c r="B10">
        <v>3002</v>
      </c>
      <c r="C10">
        <v>11051</v>
      </c>
      <c r="D10">
        <v>401</v>
      </c>
      <c r="E10">
        <f t="shared" si="0"/>
        <v>1.1201492537313433</v>
      </c>
      <c r="F10">
        <f t="shared" si="1"/>
        <v>0.9700667134831461</v>
      </c>
      <c r="G10">
        <f t="shared" si="2"/>
        <v>0.90929705215419498</v>
      </c>
      <c r="H10">
        <f t="shared" si="8"/>
        <v>2.9995130193686848</v>
      </c>
      <c r="I10">
        <f t="shared" si="10"/>
        <v>1.1200000000000001</v>
      </c>
      <c r="J10">
        <f t="shared" si="9"/>
        <v>0.97</v>
      </c>
      <c r="K10">
        <f t="shared" si="9"/>
        <v>0.91</v>
      </c>
      <c r="L10">
        <f t="shared" si="11"/>
        <v>3</v>
      </c>
    </row>
    <row r="11" spans="1:12" x14ac:dyDescent="0.4">
      <c r="A11" t="s">
        <v>149</v>
      </c>
      <c r="B11">
        <v>2385</v>
      </c>
      <c r="C11">
        <v>13899</v>
      </c>
      <c r="D11">
        <v>392</v>
      </c>
      <c r="E11">
        <f t="shared" si="0"/>
        <v>0.8899253731343284</v>
      </c>
      <c r="F11">
        <f t="shared" si="1"/>
        <v>1.220066713483146</v>
      </c>
      <c r="G11">
        <f t="shared" si="2"/>
        <v>0.88888888888888884</v>
      </c>
      <c r="H11">
        <f t="shared" si="8"/>
        <v>2.998880975506363</v>
      </c>
      <c r="I11">
        <f t="shared" si="10"/>
        <v>0.89</v>
      </c>
      <c r="J11">
        <f t="shared" si="9"/>
        <v>1.22</v>
      </c>
      <c r="K11">
        <f t="shared" si="9"/>
        <v>0.89</v>
      </c>
      <c r="L11">
        <f t="shared" si="11"/>
        <v>3</v>
      </c>
    </row>
    <row r="12" spans="1:12" x14ac:dyDescent="0.4">
      <c r="A12" t="s">
        <v>150</v>
      </c>
      <c r="B12">
        <v>2466</v>
      </c>
      <c r="C12">
        <v>11963</v>
      </c>
      <c r="D12">
        <v>454</v>
      </c>
      <c r="E12">
        <f t="shared" si="0"/>
        <v>0.92014925373134326</v>
      </c>
      <c r="F12">
        <f t="shared" si="1"/>
        <v>1.050122893258427</v>
      </c>
      <c r="G12">
        <f t="shared" si="2"/>
        <v>1.0294784580498866</v>
      </c>
      <c r="H12">
        <f t="shared" si="8"/>
        <v>2.9997506050396567</v>
      </c>
      <c r="I12">
        <f t="shared" si="10"/>
        <v>0.92</v>
      </c>
      <c r="J12">
        <f t="shared" si="9"/>
        <v>1.05</v>
      </c>
      <c r="K12">
        <f t="shared" si="9"/>
        <v>1.03</v>
      </c>
      <c r="L12">
        <f t="shared" si="11"/>
        <v>3</v>
      </c>
    </row>
    <row r="18" spans="1:2" x14ac:dyDescent="0.4">
      <c r="A18" t="s">
        <v>97</v>
      </c>
      <c r="B18" s="8" t="s">
        <v>112</v>
      </c>
    </row>
  </sheetData>
  <phoneticPr fontId="1" type="noConversion"/>
  <hyperlinks>
    <hyperlink ref="B18" r:id="rId1" xr:uid="{38AA9582-F882-4BC3-B3AD-5581B6BE0DD4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D0792-3514-4147-A845-F5EC7D1D080C}">
  <dimension ref="A1:J52"/>
  <sheetViews>
    <sheetView topLeftCell="A31" zoomScaleNormal="100" workbookViewId="0">
      <selection sqref="A1:J46"/>
    </sheetView>
  </sheetViews>
  <sheetFormatPr defaultRowHeight="13.9" x14ac:dyDescent="0.4"/>
  <sheetData>
    <row r="1" spans="1:10" x14ac:dyDescent="0.4">
      <c r="B1" t="s">
        <v>0</v>
      </c>
      <c r="E1" t="s">
        <v>3</v>
      </c>
      <c r="H1" t="s">
        <v>1</v>
      </c>
    </row>
    <row r="2" spans="1:10" x14ac:dyDescent="0.4">
      <c r="A2" t="s">
        <v>83</v>
      </c>
      <c r="B2" t="s">
        <v>106</v>
      </c>
      <c r="C2" t="s">
        <v>107</v>
      </c>
      <c r="D2" t="s">
        <v>108</v>
      </c>
      <c r="E2" t="s">
        <v>106</v>
      </c>
      <c r="F2" t="s">
        <v>107</v>
      </c>
      <c r="G2" t="s">
        <v>108</v>
      </c>
      <c r="H2" t="s">
        <v>106</v>
      </c>
      <c r="I2" t="s">
        <v>107</v>
      </c>
      <c r="J2" t="s">
        <v>108</v>
      </c>
    </row>
    <row r="3" spans="1:10" x14ac:dyDescent="0.4">
      <c r="A3" t="s">
        <v>26</v>
      </c>
      <c r="B3">
        <v>152</v>
      </c>
      <c r="C3">
        <v>109</v>
      </c>
      <c r="D3">
        <v>116</v>
      </c>
      <c r="E3">
        <v>960</v>
      </c>
      <c r="F3">
        <v>1323</v>
      </c>
      <c r="G3">
        <v>1088</v>
      </c>
      <c r="H3">
        <v>68</v>
      </c>
      <c r="I3">
        <v>68</v>
      </c>
      <c r="J3">
        <v>80</v>
      </c>
    </row>
    <row r="4" spans="1:10" x14ac:dyDescent="0.4">
      <c r="A4" t="s">
        <v>28</v>
      </c>
      <c r="B4">
        <v>160.79999999999998</v>
      </c>
      <c r="C4">
        <v>115.24</v>
      </c>
      <c r="D4">
        <v>121.94</v>
      </c>
      <c r="E4">
        <v>1008.1</v>
      </c>
      <c r="F4">
        <v>1388.56</v>
      </c>
      <c r="G4">
        <v>1142.3800000000001</v>
      </c>
      <c r="H4">
        <v>69.3</v>
      </c>
      <c r="I4">
        <v>69.3</v>
      </c>
      <c r="J4">
        <v>82.39</v>
      </c>
    </row>
    <row r="5" spans="1:10" x14ac:dyDescent="0.4">
      <c r="A5" t="s">
        <v>29</v>
      </c>
      <c r="B5">
        <v>170.4</v>
      </c>
      <c r="C5">
        <v>122.12</v>
      </c>
      <c r="D5">
        <v>129.22</v>
      </c>
      <c r="E5">
        <v>1060.3</v>
      </c>
      <c r="F5">
        <v>1460.48</v>
      </c>
      <c r="G5">
        <v>1201.54</v>
      </c>
      <c r="H5">
        <v>72</v>
      </c>
      <c r="I5">
        <v>72</v>
      </c>
      <c r="J5">
        <v>85.600000000000009</v>
      </c>
    </row>
    <row r="6" spans="1:10" x14ac:dyDescent="0.4">
      <c r="A6" t="s">
        <v>30</v>
      </c>
      <c r="B6">
        <v>178.79999999999998</v>
      </c>
      <c r="C6">
        <v>128.13999999999999</v>
      </c>
      <c r="D6">
        <v>135.59</v>
      </c>
      <c r="E6">
        <v>1106.2</v>
      </c>
      <c r="F6">
        <v>1523.72</v>
      </c>
      <c r="G6">
        <v>1253.56</v>
      </c>
      <c r="H6">
        <v>73.8</v>
      </c>
      <c r="I6">
        <v>73.8</v>
      </c>
      <c r="J6">
        <v>87.740000000000009</v>
      </c>
    </row>
    <row r="7" spans="1:10" x14ac:dyDescent="0.4">
      <c r="A7" t="s">
        <v>31</v>
      </c>
      <c r="B7">
        <v>189.6</v>
      </c>
      <c r="C7">
        <v>135.88</v>
      </c>
      <c r="D7">
        <v>143.78</v>
      </c>
      <c r="E7">
        <v>1163.8</v>
      </c>
      <c r="F7">
        <v>1603.08</v>
      </c>
      <c r="G7">
        <v>1318.84</v>
      </c>
      <c r="H7">
        <v>76.5</v>
      </c>
      <c r="I7">
        <v>76.5</v>
      </c>
      <c r="J7">
        <v>90.95</v>
      </c>
    </row>
    <row r="8" spans="1:10" x14ac:dyDescent="0.4">
      <c r="A8" t="s">
        <v>32</v>
      </c>
      <c r="B8">
        <v>199.2</v>
      </c>
      <c r="C8">
        <v>142.76</v>
      </c>
      <c r="D8">
        <v>151.06</v>
      </c>
      <c r="E8">
        <v>1216.9000000000001</v>
      </c>
      <c r="F8">
        <v>1676.24</v>
      </c>
      <c r="G8">
        <v>1379.02</v>
      </c>
      <c r="H8">
        <v>78.3</v>
      </c>
      <c r="I8">
        <v>78.3</v>
      </c>
      <c r="J8">
        <v>93.09</v>
      </c>
    </row>
    <row r="9" spans="1:10" x14ac:dyDescent="0.4">
      <c r="A9" t="s">
        <v>33</v>
      </c>
      <c r="B9">
        <v>210</v>
      </c>
      <c r="C9">
        <v>150.5</v>
      </c>
      <c r="D9">
        <v>159.25</v>
      </c>
      <c r="E9">
        <v>1272.7</v>
      </c>
      <c r="F9">
        <v>1753.12</v>
      </c>
      <c r="G9">
        <v>1442.26</v>
      </c>
      <c r="H9">
        <v>81</v>
      </c>
      <c r="I9">
        <v>81</v>
      </c>
      <c r="J9">
        <v>96.300000000000011</v>
      </c>
    </row>
    <row r="10" spans="1:10" x14ac:dyDescent="0.4">
      <c r="A10" t="s">
        <v>34</v>
      </c>
      <c r="B10">
        <v>222</v>
      </c>
      <c r="C10">
        <v>159.1</v>
      </c>
      <c r="D10">
        <v>168.35</v>
      </c>
      <c r="E10">
        <v>1338.4</v>
      </c>
      <c r="F10">
        <v>1843.64</v>
      </c>
      <c r="G10">
        <v>1516.72</v>
      </c>
      <c r="H10">
        <v>82.8</v>
      </c>
      <c r="I10">
        <v>82.8</v>
      </c>
      <c r="J10">
        <v>98.440000000000012</v>
      </c>
    </row>
    <row r="11" spans="1:10" x14ac:dyDescent="0.4">
      <c r="A11" t="s">
        <v>35</v>
      </c>
      <c r="B11">
        <v>234</v>
      </c>
      <c r="C11">
        <v>167.7</v>
      </c>
      <c r="D11">
        <v>177.45000000000002</v>
      </c>
      <c r="E11">
        <v>1400.5</v>
      </c>
      <c r="F11">
        <v>1929.2</v>
      </c>
      <c r="G11">
        <v>1587.1000000000001</v>
      </c>
      <c r="H11">
        <v>85.5</v>
      </c>
      <c r="I11">
        <v>85.5</v>
      </c>
      <c r="J11">
        <v>101.65</v>
      </c>
    </row>
    <row r="12" spans="1:10" x14ac:dyDescent="0.4">
      <c r="A12" t="s">
        <v>36</v>
      </c>
      <c r="B12">
        <v>247.2</v>
      </c>
      <c r="C12">
        <v>177.16</v>
      </c>
      <c r="D12">
        <v>187.46</v>
      </c>
      <c r="E12">
        <v>1471.6000000000001</v>
      </c>
      <c r="F12">
        <v>2027.16</v>
      </c>
      <c r="G12">
        <v>1667.68</v>
      </c>
      <c r="H12">
        <v>87.3</v>
      </c>
      <c r="I12">
        <v>87.3</v>
      </c>
      <c r="J12">
        <v>103.79</v>
      </c>
    </row>
    <row r="13" spans="1:10" x14ac:dyDescent="0.4">
      <c r="A13" t="s">
        <v>37</v>
      </c>
      <c r="B13">
        <v>260.39999999999998</v>
      </c>
      <c r="C13">
        <v>186.62</v>
      </c>
      <c r="D13">
        <v>197.47</v>
      </c>
      <c r="E13">
        <v>1538.2</v>
      </c>
      <c r="F13">
        <v>2118.92</v>
      </c>
      <c r="G13">
        <v>1743.16</v>
      </c>
      <c r="H13">
        <v>90</v>
      </c>
      <c r="I13">
        <v>90</v>
      </c>
      <c r="J13">
        <v>107</v>
      </c>
    </row>
    <row r="14" spans="1:10" x14ac:dyDescent="0.4">
      <c r="A14" t="s">
        <v>38</v>
      </c>
      <c r="B14">
        <v>274.8</v>
      </c>
      <c r="C14">
        <v>196.94</v>
      </c>
      <c r="D14">
        <v>208.39000000000001</v>
      </c>
      <c r="E14">
        <v>1611.1000000000001</v>
      </c>
      <c r="F14">
        <v>2219.36</v>
      </c>
      <c r="G14">
        <v>1825.78</v>
      </c>
      <c r="H14">
        <v>92.7</v>
      </c>
      <c r="I14">
        <v>92.7</v>
      </c>
      <c r="J14">
        <v>110.21000000000001</v>
      </c>
    </row>
    <row r="15" spans="1:10" x14ac:dyDescent="0.4">
      <c r="A15" t="s">
        <v>39</v>
      </c>
      <c r="B15">
        <v>290.39999999999998</v>
      </c>
      <c r="C15">
        <v>208.12</v>
      </c>
      <c r="D15">
        <v>220.22</v>
      </c>
      <c r="E15">
        <v>1694.8</v>
      </c>
      <c r="F15">
        <v>2334.6799999999998</v>
      </c>
      <c r="G15">
        <v>1920.64</v>
      </c>
      <c r="H15">
        <v>94.5</v>
      </c>
      <c r="I15">
        <v>94.5</v>
      </c>
      <c r="J15">
        <v>112.35000000000001</v>
      </c>
    </row>
    <row r="16" spans="1:10" x14ac:dyDescent="0.4">
      <c r="A16" t="s">
        <v>40</v>
      </c>
      <c r="B16">
        <v>306</v>
      </c>
      <c r="C16">
        <v>219.29999999999998</v>
      </c>
      <c r="D16">
        <v>232.05</v>
      </c>
      <c r="E16">
        <v>1772.2</v>
      </c>
      <c r="F16">
        <v>2441.3200000000002</v>
      </c>
      <c r="G16">
        <v>2008.3600000000001</v>
      </c>
      <c r="H16">
        <v>97.2</v>
      </c>
      <c r="I16">
        <v>97.2</v>
      </c>
      <c r="J16">
        <v>115.56</v>
      </c>
    </row>
    <row r="17" spans="1:10" x14ac:dyDescent="0.4">
      <c r="A17" t="s">
        <v>41</v>
      </c>
      <c r="B17">
        <v>322.8</v>
      </c>
      <c r="C17">
        <v>231.34</v>
      </c>
      <c r="D17">
        <v>244.79000000000002</v>
      </c>
      <c r="E17">
        <v>1855.9</v>
      </c>
      <c r="F17">
        <v>2556.64</v>
      </c>
      <c r="G17">
        <v>2103.2200000000003</v>
      </c>
      <c r="H17">
        <v>99.9</v>
      </c>
      <c r="I17">
        <v>99.9</v>
      </c>
      <c r="J17">
        <v>118.77000000000001</v>
      </c>
    </row>
    <row r="18" spans="1:10" x14ac:dyDescent="0.4">
      <c r="A18" t="s">
        <v>42</v>
      </c>
      <c r="B18">
        <v>340.8</v>
      </c>
      <c r="C18">
        <v>244.24</v>
      </c>
      <c r="D18">
        <v>258.44</v>
      </c>
      <c r="E18">
        <v>1945</v>
      </c>
      <c r="F18">
        <v>2679.4</v>
      </c>
      <c r="G18">
        <v>2204.1999999999998</v>
      </c>
      <c r="H18">
        <v>102.60000000000001</v>
      </c>
      <c r="I18">
        <v>102.60000000000001</v>
      </c>
      <c r="J18">
        <v>121.98</v>
      </c>
    </row>
    <row r="19" spans="1:10" x14ac:dyDescent="0.4">
      <c r="A19" t="s">
        <v>43</v>
      </c>
      <c r="B19">
        <v>358.8</v>
      </c>
      <c r="C19">
        <v>257.14</v>
      </c>
      <c r="D19">
        <v>272.09000000000003</v>
      </c>
      <c r="E19">
        <v>2033.2</v>
      </c>
      <c r="F19">
        <v>2800.92</v>
      </c>
      <c r="G19">
        <v>2304.16</v>
      </c>
      <c r="H19">
        <v>105.3</v>
      </c>
      <c r="I19">
        <v>105.3</v>
      </c>
      <c r="J19">
        <v>125.19000000000001</v>
      </c>
    </row>
    <row r="20" spans="1:10" x14ac:dyDescent="0.4">
      <c r="A20" t="s">
        <v>44</v>
      </c>
      <c r="B20">
        <v>379.2</v>
      </c>
      <c r="C20">
        <v>271.76</v>
      </c>
      <c r="D20">
        <v>287.56</v>
      </c>
      <c r="E20">
        <v>2134</v>
      </c>
      <c r="F20">
        <v>2939.8</v>
      </c>
      <c r="G20">
        <v>2418.4</v>
      </c>
      <c r="H20">
        <v>108</v>
      </c>
      <c r="I20">
        <v>108</v>
      </c>
      <c r="J20">
        <v>128.4</v>
      </c>
    </row>
    <row r="21" spans="1:10" x14ac:dyDescent="0.4">
      <c r="A21" t="s">
        <v>45</v>
      </c>
      <c r="B21">
        <v>399.59999999999997</v>
      </c>
      <c r="C21">
        <v>286.38</v>
      </c>
      <c r="D21">
        <v>303.03000000000003</v>
      </c>
      <c r="E21">
        <v>2232.1</v>
      </c>
      <c r="F21">
        <v>3074.96</v>
      </c>
      <c r="G21">
        <v>2529.58</v>
      </c>
      <c r="H21">
        <v>110.7</v>
      </c>
      <c r="I21">
        <v>110.7</v>
      </c>
      <c r="J21">
        <v>131.61000000000001</v>
      </c>
    </row>
    <row r="22" spans="1:10" x14ac:dyDescent="0.4">
      <c r="A22" t="s">
        <v>46</v>
      </c>
      <c r="B22">
        <v>421.2</v>
      </c>
      <c r="C22">
        <v>301.86</v>
      </c>
      <c r="D22">
        <v>319.41000000000003</v>
      </c>
      <c r="E22">
        <v>2336.5</v>
      </c>
      <c r="F22">
        <v>3218.8</v>
      </c>
      <c r="G22">
        <v>2647.9</v>
      </c>
      <c r="H22">
        <v>113.4</v>
      </c>
      <c r="I22">
        <v>113.4</v>
      </c>
      <c r="J22">
        <v>134.82000000000002</v>
      </c>
    </row>
    <row r="23" spans="1:10" x14ac:dyDescent="0.4">
      <c r="A23" t="s">
        <v>47</v>
      </c>
      <c r="B23">
        <v>536.4</v>
      </c>
      <c r="C23">
        <v>384.42</v>
      </c>
      <c r="D23">
        <v>406.77000000000004</v>
      </c>
      <c r="E23">
        <v>2767.6</v>
      </c>
      <c r="F23">
        <v>3812.7599999999998</v>
      </c>
      <c r="G23">
        <v>3136.48</v>
      </c>
      <c r="H23">
        <v>142.20000000000002</v>
      </c>
      <c r="I23">
        <v>142.20000000000002</v>
      </c>
      <c r="J23">
        <v>169.06</v>
      </c>
    </row>
    <row r="24" spans="1:10" x14ac:dyDescent="0.4">
      <c r="A24" t="s">
        <v>49</v>
      </c>
      <c r="B24">
        <v>565.19999999999993</v>
      </c>
      <c r="C24">
        <v>405.06</v>
      </c>
      <c r="D24">
        <v>428.61</v>
      </c>
      <c r="E24">
        <v>2890.9</v>
      </c>
      <c r="F24">
        <v>3982.64</v>
      </c>
      <c r="G24">
        <v>3276.2200000000003</v>
      </c>
      <c r="H24">
        <v>145.80000000000001</v>
      </c>
      <c r="I24">
        <v>145.80000000000001</v>
      </c>
      <c r="J24">
        <v>173.34</v>
      </c>
    </row>
    <row r="25" spans="1:10" x14ac:dyDescent="0.4">
      <c r="A25" t="s">
        <v>51</v>
      </c>
      <c r="B25">
        <v>596.4</v>
      </c>
      <c r="C25">
        <v>427.42</v>
      </c>
      <c r="D25">
        <v>452.27000000000004</v>
      </c>
      <c r="E25">
        <v>3030.4</v>
      </c>
      <c r="F25">
        <v>4174.84</v>
      </c>
      <c r="G25">
        <v>3434.32</v>
      </c>
      <c r="H25">
        <v>148.5</v>
      </c>
      <c r="I25">
        <v>148.5</v>
      </c>
      <c r="J25">
        <v>176.55</v>
      </c>
    </row>
    <row r="26" spans="1:10" x14ac:dyDescent="0.4">
      <c r="A26" t="s">
        <v>52</v>
      </c>
      <c r="B26">
        <v>630</v>
      </c>
      <c r="C26">
        <v>451.5</v>
      </c>
      <c r="D26">
        <v>477.75</v>
      </c>
      <c r="E26">
        <v>3174.4</v>
      </c>
      <c r="F26">
        <v>4373.24</v>
      </c>
      <c r="G26">
        <v>3597.52</v>
      </c>
      <c r="H26">
        <v>152.1</v>
      </c>
      <c r="I26">
        <v>152.1</v>
      </c>
      <c r="J26">
        <v>180.83</v>
      </c>
    </row>
    <row r="27" spans="1:10" x14ac:dyDescent="0.4">
      <c r="A27" t="s">
        <v>53</v>
      </c>
      <c r="B27">
        <v>663.6</v>
      </c>
      <c r="C27">
        <v>475.58</v>
      </c>
      <c r="D27">
        <v>503.23</v>
      </c>
      <c r="E27">
        <v>3322</v>
      </c>
      <c r="F27">
        <v>4576.6000000000004</v>
      </c>
      <c r="G27">
        <v>3764.8</v>
      </c>
      <c r="H27">
        <v>154.80000000000001</v>
      </c>
      <c r="I27">
        <v>154.80000000000001</v>
      </c>
      <c r="J27">
        <v>184.04000000000002</v>
      </c>
    </row>
    <row r="28" spans="1:10" x14ac:dyDescent="0.4">
      <c r="A28" t="s">
        <v>54</v>
      </c>
      <c r="B28">
        <v>700.8</v>
      </c>
      <c r="C28">
        <v>502.24</v>
      </c>
      <c r="D28">
        <v>531.44000000000005</v>
      </c>
      <c r="E28">
        <v>3478.6</v>
      </c>
      <c r="F28">
        <v>4792.3599999999997</v>
      </c>
      <c r="G28">
        <v>3942.28</v>
      </c>
      <c r="H28">
        <v>158.4</v>
      </c>
      <c r="I28">
        <v>158.4</v>
      </c>
      <c r="J28">
        <v>188.32000000000002</v>
      </c>
    </row>
    <row r="29" spans="1:10" x14ac:dyDescent="0.4">
      <c r="A29" t="s">
        <v>55</v>
      </c>
      <c r="B29">
        <v>891.6</v>
      </c>
      <c r="C29">
        <v>638.98</v>
      </c>
      <c r="D29">
        <v>676.13</v>
      </c>
      <c r="E29">
        <v>4074.4</v>
      </c>
      <c r="F29">
        <v>5613.24</v>
      </c>
      <c r="G29">
        <v>4617.5200000000004</v>
      </c>
      <c r="H29">
        <v>195.3</v>
      </c>
      <c r="I29">
        <v>195.3</v>
      </c>
      <c r="J29">
        <v>232.19000000000003</v>
      </c>
    </row>
    <row r="30" spans="1:10" x14ac:dyDescent="0.4">
      <c r="A30" t="s">
        <v>57</v>
      </c>
      <c r="B30">
        <v>939.59999999999991</v>
      </c>
      <c r="C30">
        <v>673.38</v>
      </c>
      <c r="D30">
        <v>712.53</v>
      </c>
      <c r="E30">
        <v>4253.5</v>
      </c>
      <c r="F30">
        <v>5860</v>
      </c>
      <c r="G30">
        <v>4820.5</v>
      </c>
      <c r="H30">
        <v>199.8</v>
      </c>
      <c r="I30">
        <v>199.8</v>
      </c>
      <c r="J30">
        <v>237.54000000000002</v>
      </c>
    </row>
    <row r="31" spans="1:10" x14ac:dyDescent="0.4">
      <c r="A31" t="s">
        <v>59</v>
      </c>
      <c r="B31">
        <v>991.19999999999993</v>
      </c>
      <c r="C31">
        <v>710.36</v>
      </c>
      <c r="D31">
        <v>751.66000000000008</v>
      </c>
      <c r="E31">
        <v>4452.4000000000005</v>
      </c>
      <c r="F31">
        <v>6134.04</v>
      </c>
      <c r="G31">
        <v>5045.92</v>
      </c>
      <c r="H31">
        <v>203.4</v>
      </c>
      <c r="I31">
        <v>203.4</v>
      </c>
      <c r="J31">
        <v>241.82000000000002</v>
      </c>
    </row>
    <row r="32" spans="1:10" x14ac:dyDescent="0.4">
      <c r="A32" t="s">
        <v>60</v>
      </c>
      <c r="B32">
        <v>1046.3999999999999</v>
      </c>
      <c r="C32">
        <v>749.92</v>
      </c>
      <c r="D32">
        <v>793.52</v>
      </c>
      <c r="E32">
        <v>4655.8</v>
      </c>
      <c r="F32">
        <v>6414.28</v>
      </c>
      <c r="G32">
        <v>5276.4400000000005</v>
      </c>
      <c r="H32">
        <v>207.9</v>
      </c>
      <c r="I32">
        <v>207.9</v>
      </c>
      <c r="J32">
        <v>247.17000000000002</v>
      </c>
    </row>
    <row r="33" spans="1:10" x14ac:dyDescent="0.4">
      <c r="A33" t="s">
        <v>61</v>
      </c>
      <c r="B33">
        <v>1104</v>
      </c>
      <c r="C33">
        <v>791.19999999999993</v>
      </c>
      <c r="D33">
        <v>837.2</v>
      </c>
      <c r="E33">
        <v>4866.4000000000005</v>
      </c>
      <c r="F33">
        <v>6704.44</v>
      </c>
      <c r="G33">
        <v>5515.12</v>
      </c>
      <c r="H33">
        <v>212.4</v>
      </c>
      <c r="I33">
        <v>212.4</v>
      </c>
      <c r="J33">
        <v>252.52</v>
      </c>
    </row>
    <row r="34" spans="1:10" x14ac:dyDescent="0.4">
      <c r="A34" t="s">
        <v>62</v>
      </c>
      <c r="B34">
        <v>1164</v>
      </c>
      <c r="C34">
        <v>834.19999999999993</v>
      </c>
      <c r="D34">
        <v>882.7</v>
      </c>
      <c r="E34">
        <v>5083.3</v>
      </c>
      <c r="F34">
        <v>7003.28</v>
      </c>
      <c r="G34">
        <v>5760.9400000000005</v>
      </c>
      <c r="H34">
        <v>216.9</v>
      </c>
      <c r="I34">
        <v>216.9</v>
      </c>
      <c r="J34">
        <v>257.87</v>
      </c>
    </row>
    <row r="35" spans="1:10" x14ac:dyDescent="0.4">
      <c r="A35" t="s">
        <v>63</v>
      </c>
      <c r="B35">
        <v>1480.8</v>
      </c>
      <c r="C35">
        <v>1061.24</v>
      </c>
      <c r="D35">
        <v>1122.94</v>
      </c>
      <c r="E35">
        <v>5889.7</v>
      </c>
      <c r="F35">
        <v>8114.32</v>
      </c>
      <c r="G35">
        <v>6674.86</v>
      </c>
      <c r="H35">
        <v>264.60000000000002</v>
      </c>
      <c r="I35">
        <v>264.60000000000002</v>
      </c>
      <c r="J35">
        <v>314.58000000000004</v>
      </c>
    </row>
    <row r="36" spans="1:10" x14ac:dyDescent="0.4">
      <c r="A36" t="s">
        <v>65</v>
      </c>
      <c r="B36">
        <v>1562.3999999999999</v>
      </c>
      <c r="C36">
        <v>1119.72</v>
      </c>
      <c r="D36">
        <v>1184.82</v>
      </c>
      <c r="E36">
        <v>6152.5</v>
      </c>
      <c r="F36">
        <v>8476.4</v>
      </c>
      <c r="G36">
        <v>6972.7</v>
      </c>
      <c r="H36">
        <v>270</v>
      </c>
      <c r="I36">
        <v>270</v>
      </c>
      <c r="J36">
        <v>321</v>
      </c>
    </row>
    <row r="37" spans="1:10" x14ac:dyDescent="0.4">
      <c r="A37" t="s">
        <v>67</v>
      </c>
      <c r="B37">
        <v>1647.6</v>
      </c>
      <c r="C37">
        <v>1180.78</v>
      </c>
      <c r="D37">
        <v>1249.43</v>
      </c>
      <c r="E37">
        <v>6423.4000000000005</v>
      </c>
      <c r="F37">
        <v>8849.64</v>
      </c>
      <c r="G37">
        <v>7279.72</v>
      </c>
      <c r="H37">
        <v>275.40000000000003</v>
      </c>
      <c r="I37">
        <v>275.40000000000003</v>
      </c>
      <c r="J37">
        <v>327.42</v>
      </c>
    </row>
    <row r="38" spans="1:10" x14ac:dyDescent="0.4">
      <c r="A38" t="s">
        <v>68</v>
      </c>
      <c r="B38">
        <v>1738.8</v>
      </c>
      <c r="C38">
        <v>1246.1399999999999</v>
      </c>
      <c r="D38">
        <v>1318.5900000000001</v>
      </c>
      <c r="E38">
        <v>6713.2</v>
      </c>
      <c r="F38">
        <v>9248.92</v>
      </c>
      <c r="G38">
        <v>7608.16</v>
      </c>
      <c r="H38">
        <v>280.8</v>
      </c>
      <c r="I38">
        <v>280.8</v>
      </c>
      <c r="J38">
        <v>333.84000000000003</v>
      </c>
    </row>
    <row r="39" spans="1:10" x14ac:dyDescent="0.4">
      <c r="A39" t="s">
        <v>69</v>
      </c>
      <c r="B39">
        <v>1833.6</v>
      </c>
      <c r="C39">
        <v>1314.08</v>
      </c>
      <c r="D39">
        <v>1390.48</v>
      </c>
      <c r="E39">
        <v>6998.5</v>
      </c>
      <c r="F39">
        <v>9642</v>
      </c>
      <c r="G39">
        <v>7931.5</v>
      </c>
      <c r="H39">
        <v>287.10000000000002</v>
      </c>
      <c r="I39">
        <v>287.10000000000002</v>
      </c>
      <c r="J39">
        <v>341.33000000000004</v>
      </c>
    </row>
    <row r="40" spans="1:10" x14ac:dyDescent="0.4">
      <c r="A40" t="s">
        <v>70</v>
      </c>
      <c r="B40">
        <v>1934.3999999999999</v>
      </c>
      <c r="C40">
        <v>1386.32</v>
      </c>
      <c r="D40">
        <v>1466.92</v>
      </c>
      <c r="E40">
        <v>7312.6</v>
      </c>
      <c r="F40">
        <v>10074.76</v>
      </c>
      <c r="G40">
        <v>8287.48</v>
      </c>
      <c r="H40">
        <v>292.5</v>
      </c>
      <c r="I40">
        <v>292.5</v>
      </c>
      <c r="J40">
        <v>347.75</v>
      </c>
    </row>
    <row r="41" spans="1:10" x14ac:dyDescent="0.4">
      <c r="A41" t="s">
        <v>71</v>
      </c>
      <c r="B41">
        <v>2461.1999999999998</v>
      </c>
      <c r="C41">
        <v>1763.86</v>
      </c>
      <c r="D41">
        <v>1866.41</v>
      </c>
      <c r="E41">
        <v>8330.5</v>
      </c>
      <c r="F41">
        <v>11477.2</v>
      </c>
      <c r="G41">
        <v>9441.1</v>
      </c>
      <c r="H41">
        <v>358.2</v>
      </c>
      <c r="I41">
        <v>358.2</v>
      </c>
      <c r="J41">
        <v>425.86</v>
      </c>
    </row>
    <row r="42" spans="1:10" x14ac:dyDescent="0.4">
      <c r="A42" t="s">
        <v>73</v>
      </c>
      <c r="B42">
        <v>2596.7999999999997</v>
      </c>
      <c r="C42">
        <v>1861.04</v>
      </c>
      <c r="D42">
        <v>1969.24</v>
      </c>
      <c r="E42">
        <v>8690.5</v>
      </c>
      <c r="F42">
        <v>11973.2</v>
      </c>
      <c r="G42">
        <v>9849.1</v>
      </c>
      <c r="H42">
        <v>365.40000000000003</v>
      </c>
      <c r="I42">
        <v>365.40000000000003</v>
      </c>
      <c r="J42">
        <v>434.42</v>
      </c>
    </row>
    <row r="43" spans="1:10" x14ac:dyDescent="0.4">
      <c r="A43" t="s">
        <v>75</v>
      </c>
      <c r="B43">
        <v>2739.6</v>
      </c>
      <c r="C43">
        <v>1963.3799999999999</v>
      </c>
      <c r="D43">
        <v>2077.5300000000002</v>
      </c>
      <c r="E43">
        <v>9065.8000000000011</v>
      </c>
      <c r="F43">
        <v>12490.28</v>
      </c>
      <c r="G43">
        <v>10274.44</v>
      </c>
      <c r="H43">
        <v>372.6</v>
      </c>
      <c r="I43">
        <v>372.6</v>
      </c>
      <c r="J43">
        <v>442.98</v>
      </c>
    </row>
    <row r="44" spans="1:10" x14ac:dyDescent="0.4">
      <c r="A44" t="s">
        <v>76</v>
      </c>
      <c r="B44">
        <v>2889.6</v>
      </c>
      <c r="C44">
        <v>2070.88</v>
      </c>
      <c r="D44">
        <v>2191.2800000000002</v>
      </c>
      <c r="E44">
        <v>9442.9</v>
      </c>
      <c r="F44">
        <v>13009.84</v>
      </c>
      <c r="G44">
        <v>10701.82</v>
      </c>
      <c r="H44">
        <v>380.7</v>
      </c>
      <c r="I44">
        <v>380.7</v>
      </c>
      <c r="J44">
        <v>452.61</v>
      </c>
    </row>
    <row r="45" spans="1:10" x14ac:dyDescent="0.4">
      <c r="A45" t="s">
        <v>77</v>
      </c>
      <c r="B45">
        <v>3048</v>
      </c>
      <c r="C45">
        <v>2184.4</v>
      </c>
      <c r="D45">
        <v>2311.4</v>
      </c>
      <c r="E45">
        <v>9838</v>
      </c>
      <c r="F45">
        <v>13554.2</v>
      </c>
      <c r="G45">
        <v>11149.6</v>
      </c>
      <c r="H45">
        <v>388.8</v>
      </c>
      <c r="I45">
        <v>388.8</v>
      </c>
      <c r="J45">
        <v>462.24</v>
      </c>
    </row>
    <row r="46" spans="1:10" x14ac:dyDescent="0.4">
      <c r="A46" t="s">
        <v>78</v>
      </c>
      <c r="B46">
        <v>3216</v>
      </c>
      <c r="C46">
        <v>2305</v>
      </c>
      <c r="D46">
        <v>2439</v>
      </c>
      <c r="E46">
        <v>10253.799999999999</v>
      </c>
      <c r="F46">
        <v>14127</v>
      </c>
      <c r="G46">
        <v>11621</v>
      </c>
      <c r="H46">
        <v>396.9</v>
      </c>
      <c r="I46">
        <v>397</v>
      </c>
      <c r="J46">
        <v>472</v>
      </c>
    </row>
    <row r="49" spans="1:2" x14ac:dyDescent="0.4">
      <c r="A49" t="s">
        <v>93</v>
      </c>
      <c r="B49" t="s">
        <v>95</v>
      </c>
    </row>
    <row r="50" spans="1:2" x14ac:dyDescent="0.4">
      <c r="A50" s="2" t="s">
        <v>94</v>
      </c>
      <c r="B50" s="3" t="s">
        <v>103</v>
      </c>
    </row>
    <row r="51" spans="1:2" x14ac:dyDescent="0.4">
      <c r="A51" s="2" t="s">
        <v>94</v>
      </c>
      <c r="B51" s="3" t="s">
        <v>104</v>
      </c>
    </row>
    <row r="52" spans="1:2" x14ac:dyDescent="0.4">
      <c r="A52" t="s">
        <v>96</v>
      </c>
      <c r="B52" t="s">
        <v>98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1E6C4-1B88-48ED-897A-4F03DD06C48C}">
  <dimension ref="A1:Q49"/>
  <sheetViews>
    <sheetView topLeftCell="A25" workbookViewId="0">
      <selection activeCell="B45" sqref="B45:D45"/>
    </sheetView>
  </sheetViews>
  <sheetFormatPr defaultRowHeight="13.9" x14ac:dyDescent="0.4"/>
  <cols>
    <col min="1" max="1" width="9.06640625" style="2"/>
    <col min="2" max="16384" width="9.06640625" style="1"/>
  </cols>
  <sheetData>
    <row r="1" spans="1:17" x14ac:dyDescent="0.4">
      <c r="A1" s="2" t="s">
        <v>83</v>
      </c>
      <c r="B1" s="1" t="s">
        <v>2</v>
      </c>
      <c r="C1" s="1" t="s">
        <v>3</v>
      </c>
      <c r="D1" s="1" t="s">
        <v>1</v>
      </c>
      <c r="E1" s="1" t="s">
        <v>4</v>
      </c>
      <c r="F1" s="1" t="s">
        <v>79</v>
      </c>
      <c r="H1" s="1" t="s">
        <v>102</v>
      </c>
      <c r="L1" s="2" t="s">
        <v>92</v>
      </c>
      <c r="M1" s="1" t="s">
        <v>2</v>
      </c>
      <c r="N1" s="1" t="s">
        <v>3</v>
      </c>
      <c r="O1" s="1" t="s">
        <v>1</v>
      </c>
      <c r="P1" s="1" t="s">
        <v>4</v>
      </c>
      <c r="Q1" s="1" t="s">
        <v>79</v>
      </c>
    </row>
    <row r="2" spans="1:17" x14ac:dyDescent="0.4">
      <c r="A2" s="2" t="s">
        <v>27</v>
      </c>
      <c r="B2" s="4">
        <v>142</v>
      </c>
      <c r="C2" s="4">
        <v>1067</v>
      </c>
      <c r="D2" s="4">
        <v>66</v>
      </c>
      <c r="E2" s="1">
        <v>119</v>
      </c>
      <c r="F2" s="1">
        <v>8</v>
      </c>
      <c r="H2" s="1">
        <f>B2/通用成长!B2</f>
        <v>1.1181102362204725</v>
      </c>
      <c r="I2" s="1">
        <f>C2/通用成长!C2</f>
        <v>1.0009380863039399</v>
      </c>
      <c r="J2" s="1">
        <f>D2/通用成长!D2</f>
        <v>0.88</v>
      </c>
      <c r="M2" s="1">
        <v>132</v>
      </c>
      <c r="N2" s="1">
        <v>971</v>
      </c>
      <c r="O2" s="1">
        <v>60</v>
      </c>
      <c r="P2" s="1">
        <v>97</v>
      </c>
      <c r="Q2" s="1">
        <v>8</v>
      </c>
    </row>
    <row r="3" spans="1:17" x14ac:dyDescent="0.4">
      <c r="A3" s="2" t="s">
        <v>28</v>
      </c>
      <c r="B3" s="1">
        <f>通用成长!B3*$H$3</f>
        <v>150.08000000000001</v>
      </c>
      <c r="C3" s="1">
        <f>通用成长!C3*$I$3+1</f>
        <v>1120</v>
      </c>
      <c r="D3" s="1">
        <f>通用成长!D3*$J$3</f>
        <v>67.760000000000005</v>
      </c>
      <c r="H3" s="5">
        <v>1.1200000000000001</v>
      </c>
      <c r="I3" s="5">
        <v>1</v>
      </c>
      <c r="J3" s="5">
        <v>0.88</v>
      </c>
    </row>
    <row r="4" spans="1:17" x14ac:dyDescent="0.4">
      <c r="A4" s="2" t="s">
        <v>29</v>
      </c>
      <c r="B4" s="1">
        <f>通用成长!B4*$H$3</f>
        <v>159.04000000000002</v>
      </c>
      <c r="C4" s="1">
        <f>通用成长!C4*$I$3+1</f>
        <v>1178</v>
      </c>
      <c r="D4" s="1">
        <f>通用成长!D4*$J$3</f>
        <v>70.400000000000006</v>
      </c>
      <c r="H4" s="1">
        <f>2680*H3</f>
        <v>3001.6000000000004</v>
      </c>
      <c r="I4" s="1">
        <f>11392*I3+1</f>
        <v>11393</v>
      </c>
      <c r="J4" s="1">
        <f>441*J3</f>
        <v>388.08</v>
      </c>
    </row>
    <row r="5" spans="1:17" x14ac:dyDescent="0.4">
      <c r="A5" s="2" t="s">
        <v>30</v>
      </c>
      <c r="B5" s="1">
        <f>通用成长!B5*$H$3</f>
        <v>166.88000000000002</v>
      </c>
      <c r="C5" s="1">
        <f>通用成长!C5*$I$3+1</f>
        <v>1229</v>
      </c>
      <c r="D5" s="1">
        <f>通用成长!D5*$J$3</f>
        <v>72.16</v>
      </c>
    </row>
    <row r="6" spans="1:17" x14ac:dyDescent="0.4">
      <c r="A6" s="2" t="s">
        <v>31</v>
      </c>
      <c r="B6" s="1">
        <f>通用成长!B6*$H$3</f>
        <v>176.96</v>
      </c>
      <c r="C6" s="1">
        <f>通用成长!C6*$I$3+1</f>
        <v>1293</v>
      </c>
      <c r="D6" s="1">
        <f>通用成长!D6*$J$3</f>
        <v>74.8</v>
      </c>
    </row>
    <row r="7" spans="1:17" x14ac:dyDescent="0.4">
      <c r="A7" s="2" t="s">
        <v>32</v>
      </c>
      <c r="B7" s="1">
        <f>通用成长!B7*$H$3</f>
        <v>185.92000000000002</v>
      </c>
      <c r="C7" s="1">
        <f>通用成长!C7*$I$3+1</f>
        <v>1352</v>
      </c>
      <c r="D7" s="1">
        <f>通用成长!D7*$J$3</f>
        <v>76.56</v>
      </c>
    </row>
    <row r="8" spans="1:17" x14ac:dyDescent="0.4">
      <c r="A8" s="2" t="s">
        <v>33</v>
      </c>
      <c r="B8" s="1">
        <f>通用成长!B8*$H$3</f>
        <v>196.00000000000003</v>
      </c>
      <c r="C8" s="1">
        <f>通用成长!C8*$I$3+1</f>
        <v>1414</v>
      </c>
      <c r="D8" s="1">
        <f>通用成长!D8*$J$3</f>
        <v>79.2</v>
      </c>
    </row>
    <row r="9" spans="1:17" x14ac:dyDescent="0.4">
      <c r="A9" s="2" t="s">
        <v>34</v>
      </c>
      <c r="B9" s="1">
        <f>通用成长!B9*$H$3</f>
        <v>207.20000000000002</v>
      </c>
      <c r="C9" s="1">
        <f>通用成长!C9*$I$3+1</f>
        <v>1487</v>
      </c>
      <c r="D9" s="1">
        <f>通用成长!D9*$J$3</f>
        <v>80.959999999999994</v>
      </c>
    </row>
    <row r="10" spans="1:17" x14ac:dyDescent="0.4">
      <c r="A10" s="2" t="s">
        <v>35</v>
      </c>
      <c r="B10" s="1">
        <f>通用成长!B10*$H$3</f>
        <v>218.40000000000003</v>
      </c>
      <c r="C10" s="1">
        <f>通用成长!C10*$I$3+1</f>
        <v>1556</v>
      </c>
      <c r="D10" s="1">
        <f>通用成长!D10*$J$3</f>
        <v>83.6</v>
      </c>
    </row>
    <row r="11" spans="1:17" x14ac:dyDescent="0.4">
      <c r="A11" s="2" t="s">
        <v>36</v>
      </c>
      <c r="B11" s="1">
        <f>通用成长!B11*$H$3</f>
        <v>230.72000000000003</v>
      </c>
      <c r="C11" s="1">
        <f>通用成长!C11*$I$3+1</f>
        <v>1635</v>
      </c>
      <c r="D11" s="1">
        <f>通用成长!D11*$J$3</f>
        <v>85.36</v>
      </c>
    </row>
    <row r="12" spans="1:17" x14ac:dyDescent="0.4">
      <c r="A12" s="2" t="s">
        <v>37</v>
      </c>
      <c r="B12" s="1">
        <f>通用成长!B12*$H$3</f>
        <v>243.04000000000002</v>
      </c>
      <c r="C12" s="1">
        <f>通用成长!C12*$I$3+1</f>
        <v>1709</v>
      </c>
      <c r="D12" s="1">
        <f>通用成长!D12*$J$3</f>
        <v>88</v>
      </c>
    </row>
    <row r="13" spans="1:17" x14ac:dyDescent="0.4">
      <c r="A13" s="2" t="s">
        <v>38</v>
      </c>
      <c r="B13" s="1">
        <f>通用成长!B13*$H$3</f>
        <v>256.48</v>
      </c>
      <c r="C13" s="1">
        <f>通用成长!C13*$I$3+1</f>
        <v>1790</v>
      </c>
      <c r="D13" s="1">
        <f>通用成长!D13*$J$3</f>
        <v>90.64</v>
      </c>
    </row>
    <row r="14" spans="1:17" x14ac:dyDescent="0.4">
      <c r="A14" s="2" t="s">
        <v>39</v>
      </c>
      <c r="B14" s="1">
        <f>通用成长!B14*$H$3</f>
        <v>271.04000000000002</v>
      </c>
      <c r="C14" s="1">
        <f>通用成长!C14*$I$3+1</f>
        <v>1883</v>
      </c>
      <c r="D14" s="1">
        <f>通用成长!D14*$J$3</f>
        <v>92.4</v>
      </c>
    </row>
    <row r="15" spans="1:17" x14ac:dyDescent="0.4">
      <c r="A15" s="2" t="s">
        <v>40</v>
      </c>
      <c r="B15" s="1">
        <f>通用成长!B15*$H$3</f>
        <v>285.60000000000002</v>
      </c>
      <c r="C15" s="1">
        <f>通用成长!C15*$I$3+1</f>
        <v>1969</v>
      </c>
      <c r="D15" s="1">
        <f>通用成长!D15*$J$3</f>
        <v>95.04</v>
      </c>
    </row>
    <row r="16" spans="1:17" x14ac:dyDescent="0.4">
      <c r="A16" s="2" t="s">
        <v>41</v>
      </c>
      <c r="B16" s="1">
        <f>通用成长!B16*$H$3</f>
        <v>301.28000000000003</v>
      </c>
      <c r="C16" s="1">
        <f>通用成长!C16*$I$3+1</f>
        <v>2062</v>
      </c>
      <c r="D16" s="1">
        <f>通用成长!D16*$J$3</f>
        <v>97.68</v>
      </c>
    </row>
    <row r="17" spans="1:4" x14ac:dyDescent="0.4">
      <c r="A17" s="2" t="s">
        <v>42</v>
      </c>
      <c r="B17" s="1">
        <f>通用成长!B17*$H$3</f>
        <v>318.08000000000004</v>
      </c>
      <c r="C17" s="1">
        <f>通用成长!C17*$I$3+1</f>
        <v>2161</v>
      </c>
      <c r="D17" s="1">
        <f>通用成长!D17*$J$3</f>
        <v>100.32000000000001</v>
      </c>
    </row>
    <row r="18" spans="1:4" x14ac:dyDescent="0.4">
      <c r="A18" s="2" t="s">
        <v>43</v>
      </c>
      <c r="B18" s="1">
        <f>通用成长!B18*$H$3</f>
        <v>334.88000000000005</v>
      </c>
      <c r="C18" s="1">
        <f>通用成长!C18*$I$3+1</f>
        <v>2259</v>
      </c>
      <c r="D18" s="1">
        <f>通用成长!D18*$J$3</f>
        <v>102.96</v>
      </c>
    </row>
    <row r="19" spans="1:4" x14ac:dyDescent="0.4">
      <c r="A19" s="2" t="s">
        <v>44</v>
      </c>
      <c r="B19" s="1">
        <f>通用成长!B19*$H$3</f>
        <v>353.92</v>
      </c>
      <c r="C19" s="1">
        <f>通用成长!C19*$I$3+1</f>
        <v>2371</v>
      </c>
      <c r="D19" s="1">
        <f>通用成长!D19*$J$3</f>
        <v>105.6</v>
      </c>
    </row>
    <row r="20" spans="1:4" x14ac:dyDescent="0.4">
      <c r="A20" s="2" t="s">
        <v>45</v>
      </c>
      <c r="B20" s="1">
        <f>通用成长!B20*$H$3</f>
        <v>372.96000000000004</v>
      </c>
      <c r="C20" s="1">
        <f>通用成长!C20*$I$3+1</f>
        <v>2480</v>
      </c>
      <c r="D20" s="1">
        <f>通用成长!D20*$J$3</f>
        <v>108.24</v>
      </c>
    </row>
    <row r="21" spans="1:4" x14ac:dyDescent="0.4">
      <c r="A21" s="2" t="s">
        <v>46</v>
      </c>
      <c r="B21" s="1">
        <f>通用成长!B21*$H$3</f>
        <v>393.12000000000006</v>
      </c>
      <c r="C21" s="1">
        <f>通用成长!C21*$I$3+1</f>
        <v>2596</v>
      </c>
      <c r="D21" s="1">
        <f>通用成长!D21*$J$3</f>
        <v>110.88</v>
      </c>
    </row>
    <row r="22" spans="1:4" x14ac:dyDescent="0.4">
      <c r="A22" s="6" t="s">
        <v>48</v>
      </c>
      <c r="B22" s="1">
        <f>通用成长!B22*$H$3</f>
        <v>500.64000000000004</v>
      </c>
      <c r="C22" s="1">
        <f>通用成长!C22*$I$3+1</f>
        <v>3075</v>
      </c>
      <c r="D22" s="1">
        <f>通用成长!D22*$J$3</f>
        <v>139.04</v>
      </c>
    </row>
    <row r="23" spans="1:4" x14ac:dyDescent="0.4">
      <c r="A23" s="2" t="s">
        <v>50</v>
      </c>
      <c r="B23" s="1">
        <f>通用成长!B23*$H$3</f>
        <v>527.5200000000001</v>
      </c>
      <c r="C23" s="1">
        <f>通用成长!C23*$I$3+1</f>
        <v>3212</v>
      </c>
      <c r="D23" s="1">
        <f>通用成长!D23*$J$3</f>
        <v>142.56</v>
      </c>
    </row>
    <row r="24" spans="1:4" x14ac:dyDescent="0.4">
      <c r="A24" s="2" t="s">
        <v>51</v>
      </c>
      <c r="B24" s="1">
        <f>通用成长!B24*$H$3</f>
        <v>556.6400000000001</v>
      </c>
      <c r="C24" s="1">
        <f>通用成长!C24*$I$3+1</f>
        <v>3367</v>
      </c>
      <c r="D24" s="1">
        <f>通用成长!D24*$J$3</f>
        <v>145.19999999999999</v>
      </c>
    </row>
    <row r="25" spans="1:4" x14ac:dyDescent="0.4">
      <c r="A25" s="2" t="s">
        <v>52</v>
      </c>
      <c r="B25" s="1">
        <f>通用成长!B25*$H$3</f>
        <v>588</v>
      </c>
      <c r="C25" s="1">
        <f>通用成长!C25*$I$3+1</f>
        <v>3527</v>
      </c>
      <c r="D25" s="1">
        <f>通用成长!D25*$J$3</f>
        <v>148.72</v>
      </c>
    </row>
    <row r="26" spans="1:4" x14ac:dyDescent="0.4">
      <c r="A26" s="2" t="s">
        <v>53</v>
      </c>
      <c r="B26" s="1">
        <f>通用成长!B26*$H$3</f>
        <v>619.36</v>
      </c>
      <c r="C26" s="1">
        <f>通用成长!C26*$I$3+1</f>
        <v>3691</v>
      </c>
      <c r="D26" s="1">
        <f>通用成长!D26*$J$3</f>
        <v>151.36000000000001</v>
      </c>
    </row>
    <row r="27" spans="1:4" x14ac:dyDescent="0.4">
      <c r="A27" s="2" t="s">
        <v>54</v>
      </c>
      <c r="B27" s="1">
        <f>通用成长!B27*$H$3</f>
        <v>654.08000000000004</v>
      </c>
      <c r="C27" s="1">
        <f>通用成长!C27*$I$3+1</f>
        <v>3865</v>
      </c>
      <c r="D27" s="1">
        <f>通用成长!D27*$J$3</f>
        <v>154.88</v>
      </c>
    </row>
    <row r="28" spans="1:4" x14ac:dyDescent="0.4">
      <c r="A28" s="6" t="s">
        <v>56</v>
      </c>
      <c r="B28" s="1">
        <f>通用成长!B28*$H$3</f>
        <v>832.16000000000008</v>
      </c>
      <c r="C28" s="1">
        <f>通用成长!C28*$I$3+1</f>
        <v>4527</v>
      </c>
      <c r="D28" s="1">
        <f>通用成长!D28*$J$3</f>
        <v>190.96</v>
      </c>
    </row>
    <row r="29" spans="1:4" x14ac:dyDescent="0.4">
      <c r="A29" s="2" t="s">
        <v>58</v>
      </c>
      <c r="B29" s="1">
        <f>通用成长!B29*$H$3</f>
        <v>876.96</v>
      </c>
      <c r="C29" s="1">
        <f>通用成长!C29*$I$3+1</f>
        <v>4726</v>
      </c>
      <c r="D29" s="1">
        <f>通用成长!D29*$J$3</f>
        <v>195.36</v>
      </c>
    </row>
    <row r="30" spans="1:4" x14ac:dyDescent="0.4">
      <c r="A30" s="2" t="s">
        <v>59</v>
      </c>
      <c r="B30" s="1">
        <f>通用成长!B30*$H$3</f>
        <v>925.12000000000012</v>
      </c>
      <c r="C30" s="1">
        <f>通用成长!C30*$I$3+1</f>
        <v>4947</v>
      </c>
      <c r="D30" s="1">
        <f>通用成长!D30*$J$3</f>
        <v>198.88</v>
      </c>
    </row>
    <row r="31" spans="1:4" x14ac:dyDescent="0.4">
      <c r="A31" s="2" t="s">
        <v>60</v>
      </c>
      <c r="B31" s="1">
        <f>通用成长!B31*$H$3</f>
        <v>976.6400000000001</v>
      </c>
      <c r="C31" s="1">
        <f>通用成长!C31*$I$3+1</f>
        <v>5173</v>
      </c>
      <c r="D31" s="1">
        <f>通用成长!D31*$J$3</f>
        <v>203.28</v>
      </c>
    </row>
    <row r="32" spans="1:4" x14ac:dyDescent="0.4">
      <c r="A32" s="2" t="s">
        <v>61</v>
      </c>
      <c r="B32" s="1">
        <f>通用成长!B32*$H$3</f>
        <v>1030.4000000000001</v>
      </c>
      <c r="C32" s="1">
        <f>通用成长!C32*$I$3+1</f>
        <v>5407</v>
      </c>
      <c r="D32" s="1">
        <f>通用成长!D32*$J$3</f>
        <v>207.68</v>
      </c>
    </row>
    <row r="33" spans="1:6" x14ac:dyDescent="0.4">
      <c r="A33" s="2" t="s">
        <v>62</v>
      </c>
      <c r="B33" s="1">
        <f>通用成长!B33*$H$3</f>
        <v>1086.4000000000001</v>
      </c>
      <c r="C33" s="1">
        <f>通用成长!C33*$I$3+1</f>
        <v>5648</v>
      </c>
      <c r="D33" s="1">
        <f>通用成长!D33*$J$3</f>
        <v>212.08</v>
      </c>
    </row>
    <row r="34" spans="1:6" x14ac:dyDescent="0.4">
      <c r="A34" s="6" t="s">
        <v>64</v>
      </c>
      <c r="B34" s="1">
        <f>通用成长!B34*$H$3</f>
        <v>1382.0800000000002</v>
      </c>
      <c r="C34" s="1">
        <f>通用成长!C34*$I$3+1</f>
        <v>6544</v>
      </c>
      <c r="D34" s="1">
        <f>通用成长!D34*$J$3</f>
        <v>258.72000000000003</v>
      </c>
    </row>
    <row r="35" spans="1:6" x14ac:dyDescent="0.4">
      <c r="A35" s="2" t="s">
        <v>66</v>
      </c>
      <c r="B35" s="1">
        <f>通用成长!B35*$H$3</f>
        <v>1458.2400000000002</v>
      </c>
      <c r="C35" s="1">
        <f>通用成长!C35*$I$3+1</f>
        <v>6836</v>
      </c>
      <c r="D35" s="1">
        <f>通用成长!D35*$J$3</f>
        <v>264</v>
      </c>
    </row>
    <row r="36" spans="1:6" x14ac:dyDescent="0.4">
      <c r="A36" s="2" t="s">
        <v>67</v>
      </c>
      <c r="B36" s="1">
        <f>通用成长!B36*$H$3</f>
        <v>1537.7600000000002</v>
      </c>
      <c r="C36" s="1">
        <f>通用成长!C36*$I$3+1</f>
        <v>7137</v>
      </c>
      <c r="D36" s="1">
        <f>通用成长!D36*$J$3</f>
        <v>269.28000000000003</v>
      </c>
    </row>
    <row r="37" spans="1:6" x14ac:dyDescent="0.4">
      <c r="A37" s="2" t="s">
        <v>68</v>
      </c>
      <c r="B37" s="1">
        <f>通用成长!B37*$H$3</f>
        <v>1622.88</v>
      </c>
      <c r="C37" s="1">
        <f>通用成长!C37*$I$3+1</f>
        <v>7459</v>
      </c>
      <c r="D37" s="1">
        <f>通用成长!D37*$J$3</f>
        <v>274.56</v>
      </c>
    </row>
    <row r="38" spans="1:6" x14ac:dyDescent="0.4">
      <c r="A38" s="2" t="s">
        <v>69</v>
      </c>
      <c r="B38" s="1">
        <f>通用成长!B38*$H$3</f>
        <v>1711.3600000000001</v>
      </c>
      <c r="C38" s="1">
        <f>通用成长!C38*$I$3+1</f>
        <v>7776</v>
      </c>
      <c r="D38" s="1">
        <f>通用成长!D38*$J$3</f>
        <v>280.72000000000003</v>
      </c>
    </row>
    <row r="39" spans="1:6" x14ac:dyDescent="0.4">
      <c r="A39" s="2" t="s">
        <v>70</v>
      </c>
      <c r="B39" s="1">
        <f>通用成长!B39*$H$3</f>
        <v>1805.4400000000003</v>
      </c>
      <c r="C39" s="1">
        <f>通用成长!C39*$I$3+1</f>
        <v>8125</v>
      </c>
      <c r="D39" s="1">
        <f>通用成长!D39*$J$3</f>
        <v>286</v>
      </c>
    </row>
    <row r="40" spans="1:6" x14ac:dyDescent="0.4">
      <c r="A40" s="6" t="s">
        <v>72</v>
      </c>
      <c r="B40" s="1">
        <f>通用成长!B40*$H$3</f>
        <v>2297.1200000000003</v>
      </c>
      <c r="C40" s="1">
        <f>通用成长!C40*$I$3+1</f>
        <v>9256</v>
      </c>
      <c r="D40" s="1">
        <f>通用成长!D40*$J$3</f>
        <v>350.24</v>
      </c>
    </row>
    <row r="41" spans="1:6" x14ac:dyDescent="0.4">
      <c r="A41" s="2" t="s">
        <v>74</v>
      </c>
      <c r="B41" s="1">
        <f>通用成长!B41*$H$3</f>
        <v>2423.6800000000003</v>
      </c>
      <c r="C41" s="1">
        <f>通用成长!C41*$I$3+1</f>
        <v>9656</v>
      </c>
      <c r="D41" s="1">
        <f>通用成长!D41*$J$3</f>
        <v>357.28000000000003</v>
      </c>
    </row>
    <row r="42" spans="1:6" x14ac:dyDescent="0.4">
      <c r="A42" s="2" t="s">
        <v>75</v>
      </c>
      <c r="B42" s="1">
        <f>通用成长!B42*$H$3</f>
        <v>2556.96</v>
      </c>
      <c r="C42" s="1">
        <f>通用成长!C42*$I$3+1</f>
        <v>10073</v>
      </c>
      <c r="D42" s="1">
        <f>通用成长!D42*$J$3</f>
        <v>364.32</v>
      </c>
    </row>
    <row r="43" spans="1:6" x14ac:dyDescent="0.4">
      <c r="A43" s="2" t="s">
        <v>76</v>
      </c>
      <c r="B43" s="1">
        <f>通用成长!B43*$H$3</f>
        <v>2696.96</v>
      </c>
      <c r="C43" s="1">
        <f>通用成长!C43*$I$3+1</f>
        <v>10492</v>
      </c>
      <c r="D43" s="1">
        <f>通用成长!D43*$J$3</f>
        <v>372.24</v>
      </c>
    </row>
    <row r="44" spans="1:6" x14ac:dyDescent="0.4">
      <c r="A44" s="2" t="s">
        <v>77</v>
      </c>
      <c r="B44" s="1">
        <f>通用成长!B44*$H$3</f>
        <v>2844.8</v>
      </c>
      <c r="C44" s="1">
        <f>通用成长!C44*$I$3+1</f>
        <v>10931</v>
      </c>
      <c r="D44" s="1">
        <f>通用成长!D44*$J$3</f>
        <v>380.16</v>
      </c>
    </row>
    <row r="45" spans="1:6" x14ac:dyDescent="0.4">
      <c r="A45" s="2" t="s">
        <v>78</v>
      </c>
      <c r="B45" s="4">
        <v>3002</v>
      </c>
      <c r="C45" s="4">
        <v>11393</v>
      </c>
      <c r="D45" s="4">
        <v>388</v>
      </c>
      <c r="E45" s="1">
        <v>107</v>
      </c>
      <c r="F45" s="1">
        <v>8</v>
      </c>
    </row>
    <row r="48" spans="1:6" x14ac:dyDescent="0.4">
      <c r="A48" s="2" t="s">
        <v>94</v>
      </c>
      <c r="B48" s="3" t="s">
        <v>105</v>
      </c>
    </row>
    <row r="49" spans="1:2" x14ac:dyDescent="0.4">
      <c r="A49" s="2" t="s">
        <v>97</v>
      </c>
      <c r="B49" s="3" t="s">
        <v>98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D74AD-CFA5-4A02-B9E5-93ED4A0E29DD}">
  <dimension ref="A1:Q52"/>
  <sheetViews>
    <sheetView zoomScale="115" zoomScaleNormal="115" workbookViewId="0">
      <selection activeCell="I14" sqref="I14"/>
    </sheetView>
  </sheetViews>
  <sheetFormatPr defaultRowHeight="13.9" x14ac:dyDescent="0.4"/>
  <cols>
    <col min="1" max="1" width="9.06640625" style="2"/>
    <col min="2" max="16384" width="9.06640625" style="1"/>
  </cols>
  <sheetData>
    <row r="1" spans="1:17" x14ac:dyDescent="0.4">
      <c r="A1" s="2" t="s">
        <v>83</v>
      </c>
      <c r="B1" s="1" t="s">
        <v>2</v>
      </c>
      <c r="C1" s="1" t="s">
        <v>3</v>
      </c>
      <c r="D1" s="1" t="s">
        <v>1</v>
      </c>
      <c r="H1" s="1" t="s">
        <v>102</v>
      </c>
      <c r="L1" s="2" t="s">
        <v>92</v>
      </c>
      <c r="M1" s="1" t="s">
        <v>2</v>
      </c>
      <c r="N1" s="1" t="s">
        <v>3</v>
      </c>
      <c r="O1" s="1" t="s">
        <v>1</v>
      </c>
      <c r="P1" s="1" t="s">
        <v>4</v>
      </c>
      <c r="Q1" s="1" t="s">
        <v>79</v>
      </c>
    </row>
    <row r="2" spans="1:17" x14ac:dyDescent="0.4">
      <c r="A2" s="2" t="s">
        <v>27</v>
      </c>
      <c r="B2" s="1">
        <f>通用成长!B2*$H$3</f>
        <v>140.97</v>
      </c>
      <c r="C2" s="1">
        <f>通用成长!C2*$I$3+1</f>
        <v>917.76</v>
      </c>
      <c r="D2" s="1">
        <f>通用成长!D2*$J$3</f>
        <v>77.25</v>
      </c>
      <c r="E2" s="4">
        <v>141</v>
      </c>
      <c r="F2" s="4">
        <v>918</v>
      </c>
      <c r="G2" s="4">
        <v>77</v>
      </c>
      <c r="H2" s="1">
        <f>E2/通用成长!B2</f>
        <v>1.110236220472441</v>
      </c>
      <c r="I2" s="1">
        <f>(F2-1)/通用成长!C2</f>
        <v>0.86022514071294565</v>
      </c>
      <c r="J2" s="1">
        <f>G2/通用成长!D2</f>
        <v>1.0266666666666666</v>
      </c>
      <c r="M2" s="1">
        <v>127</v>
      </c>
      <c r="N2" s="1">
        <v>822</v>
      </c>
      <c r="O2" s="1">
        <v>70</v>
      </c>
      <c r="P2" s="1">
        <v>98</v>
      </c>
      <c r="Q2" s="1">
        <v>10</v>
      </c>
    </row>
    <row r="3" spans="1:17" x14ac:dyDescent="0.4">
      <c r="A3" s="2" t="s">
        <v>28</v>
      </c>
      <c r="B3" s="1">
        <f>通用成长!B3*$H$3</f>
        <v>148.74</v>
      </c>
      <c r="C3" s="1">
        <f>通用成长!C3*$I$3+1</f>
        <v>963.34</v>
      </c>
      <c r="D3" s="1">
        <f>通用成长!D3*$J$3</f>
        <v>79.31</v>
      </c>
      <c r="H3" s="7">
        <v>1.1100000000000001</v>
      </c>
      <c r="I3" s="7">
        <v>0.86</v>
      </c>
      <c r="J3" s="7">
        <v>1.03</v>
      </c>
    </row>
    <row r="4" spans="1:17" x14ac:dyDescent="0.4">
      <c r="A4" s="2" t="s">
        <v>29</v>
      </c>
      <c r="B4" s="1">
        <f>通用成长!B4*$H$3</f>
        <v>157.62</v>
      </c>
      <c r="C4" s="1">
        <f>通用成长!C4*$I$3+1</f>
        <v>1013.22</v>
      </c>
      <c r="D4" s="1">
        <f>通用成长!D4*$J$3</f>
        <v>82.4</v>
      </c>
      <c r="H4" s="1">
        <f>2680*H3</f>
        <v>2974.8</v>
      </c>
      <c r="I4" s="1">
        <f>11392*I3+1</f>
        <v>9798.119999999999</v>
      </c>
      <c r="J4" s="1">
        <f>441*J3</f>
        <v>454.23</v>
      </c>
    </row>
    <row r="5" spans="1:17" x14ac:dyDescent="0.4">
      <c r="A5" s="2" t="s">
        <v>30</v>
      </c>
      <c r="B5" s="1">
        <f>通用成长!B5*$H$3</f>
        <v>165.39000000000001</v>
      </c>
      <c r="C5" s="1">
        <f>通用成长!C5*$I$3+1</f>
        <v>1057.08</v>
      </c>
      <c r="D5" s="1">
        <f>通用成长!D5*$J$3</f>
        <v>84.460000000000008</v>
      </c>
    </row>
    <row r="6" spans="1:17" x14ac:dyDescent="0.4">
      <c r="A6" s="2" t="s">
        <v>31</v>
      </c>
      <c r="B6" s="1">
        <f>通用成长!B6*$H$3</f>
        <v>175.38000000000002</v>
      </c>
      <c r="C6" s="1">
        <f>通用成长!C6*$I$3+1</f>
        <v>1112.1199999999999</v>
      </c>
      <c r="D6" s="1">
        <f>通用成长!D6*$J$3</f>
        <v>87.55</v>
      </c>
      <c r="H6" s="1" t="s">
        <v>4</v>
      </c>
      <c r="I6" s="1" t="s">
        <v>79</v>
      </c>
    </row>
    <row r="7" spans="1:17" x14ac:dyDescent="0.4">
      <c r="A7" s="2" t="s">
        <v>32</v>
      </c>
      <c r="B7" s="1">
        <f>通用成长!B7*$H$3</f>
        <v>184.26000000000002</v>
      </c>
      <c r="C7" s="1">
        <f>通用成长!C7*$I$3+1</f>
        <v>1162.8599999999999</v>
      </c>
      <c r="D7" s="1">
        <f>通用成长!D7*$J$3</f>
        <v>89.61</v>
      </c>
      <c r="H7" s="1">
        <v>108</v>
      </c>
      <c r="I7" s="1">
        <v>10</v>
      </c>
    </row>
    <row r="8" spans="1:17" x14ac:dyDescent="0.4">
      <c r="A8" s="2" t="s">
        <v>33</v>
      </c>
      <c r="B8" s="1">
        <f>通用成长!B8*$H$3</f>
        <v>194.25000000000003</v>
      </c>
      <c r="C8" s="1">
        <f>通用成长!C8*$I$3+1</f>
        <v>1216.18</v>
      </c>
      <c r="D8" s="1">
        <f>通用成长!D8*$J$3</f>
        <v>92.7</v>
      </c>
    </row>
    <row r="9" spans="1:17" x14ac:dyDescent="0.4">
      <c r="A9" s="2" t="s">
        <v>34</v>
      </c>
      <c r="B9" s="1">
        <f>通用成长!B9*$H$3</f>
        <v>205.35000000000002</v>
      </c>
      <c r="C9" s="1">
        <f>通用成长!C9*$I$3+1</f>
        <v>1278.96</v>
      </c>
      <c r="D9" s="1">
        <f>通用成长!D9*$J$3</f>
        <v>94.76</v>
      </c>
    </row>
    <row r="10" spans="1:17" x14ac:dyDescent="0.4">
      <c r="A10" s="2" t="s">
        <v>35</v>
      </c>
      <c r="B10" s="1">
        <f>通用成长!B10*$H$3</f>
        <v>216.45000000000002</v>
      </c>
      <c r="C10" s="1">
        <f>通用成长!C10*$I$3+1</f>
        <v>1338.3</v>
      </c>
      <c r="D10" s="1">
        <f>通用成长!D10*$J$3</f>
        <v>97.850000000000009</v>
      </c>
    </row>
    <row r="11" spans="1:17" x14ac:dyDescent="0.4">
      <c r="A11" s="2" t="s">
        <v>36</v>
      </c>
      <c r="B11" s="1">
        <f>通用成长!B11*$H$3</f>
        <v>228.66000000000003</v>
      </c>
      <c r="C11" s="1">
        <f>通用成长!C11*$I$3+1</f>
        <v>1406.24</v>
      </c>
      <c r="D11" s="1">
        <f>通用成长!D11*$J$3</f>
        <v>99.91</v>
      </c>
    </row>
    <row r="12" spans="1:17" x14ac:dyDescent="0.4">
      <c r="A12" s="2" t="s">
        <v>37</v>
      </c>
      <c r="B12" s="1">
        <f>通用成长!B12*$H$3</f>
        <v>240.87000000000003</v>
      </c>
      <c r="C12" s="1">
        <f>通用成长!C12*$I$3+1</f>
        <v>1469.8799999999999</v>
      </c>
      <c r="D12" s="1">
        <f>通用成长!D12*$J$3</f>
        <v>103</v>
      </c>
    </row>
    <row r="13" spans="1:17" x14ac:dyDescent="0.4">
      <c r="A13" s="2" t="s">
        <v>38</v>
      </c>
      <c r="B13" s="1">
        <f>通用成长!B13*$H$3</f>
        <v>254.19000000000003</v>
      </c>
      <c r="C13" s="1">
        <f>通用成长!C13*$I$3+1</f>
        <v>1539.54</v>
      </c>
      <c r="D13" s="1">
        <f>通用成长!D13*$J$3</f>
        <v>106.09</v>
      </c>
    </row>
    <row r="14" spans="1:17" x14ac:dyDescent="0.4">
      <c r="A14" s="2" t="s">
        <v>39</v>
      </c>
      <c r="B14" s="1">
        <f>通用成长!B14*$H$3</f>
        <v>268.62</v>
      </c>
      <c r="C14" s="1">
        <f>通用成长!C14*$I$3+1</f>
        <v>1619.52</v>
      </c>
      <c r="D14" s="1">
        <f>通用成长!D14*$J$3</f>
        <v>108.15</v>
      </c>
      <c r="E14" s="4">
        <v>269</v>
      </c>
      <c r="F14" s="4">
        <v>1620</v>
      </c>
      <c r="G14" s="4">
        <v>108</v>
      </c>
    </row>
    <row r="15" spans="1:17" x14ac:dyDescent="0.4">
      <c r="A15" s="2" t="s">
        <v>40</v>
      </c>
      <c r="B15" s="1">
        <f>通用成长!B15*$H$3</f>
        <v>283.05</v>
      </c>
      <c r="C15" s="1">
        <f>通用成长!C15*$I$3+1</f>
        <v>1693.48</v>
      </c>
      <c r="D15" s="1">
        <f>通用成长!D15*$J$3</f>
        <v>111.24000000000001</v>
      </c>
      <c r="M15" s="1">
        <v>255</v>
      </c>
      <c r="N15" s="1">
        <v>1516</v>
      </c>
      <c r="O15" s="1">
        <v>100</v>
      </c>
    </row>
    <row r="16" spans="1:17" x14ac:dyDescent="0.4">
      <c r="A16" s="2" t="s">
        <v>41</v>
      </c>
      <c r="B16" s="1">
        <f>通用成长!B16*$H$3</f>
        <v>298.59000000000003</v>
      </c>
      <c r="C16" s="1">
        <f>通用成长!C16*$I$3+1</f>
        <v>1773.46</v>
      </c>
      <c r="D16" s="1">
        <f>通用成长!D16*$J$3</f>
        <v>114.33</v>
      </c>
    </row>
    <row r="17" spans="1:7" x14ac:dyDescent="0.4">
      <c r="A17" s="2" t="s">
        <v>42</v>
      </c>
      <c r="B17" s="1">
        <f>通用成长!B17*$H$3</f>
        <v>315.24</v>
      </c>
      <c r="C17" s="1">
        <f>通用成长!C17*$I$3+1</f>
        <v>1858.6</v>
      </c>
      <c r="D17" s="1">
        <f>通用成长!D17*$J$3</f>
        <v>117.42</v>
      </c>
    </row>
    <row r="18" spans="1:7" x14ac:dyDescent="0.4">
      <c r="A18" s="2" t="s">
        <v>43</v>
      </c>
      <c r="B18" s="1">
        <f>通用成长!B18*$H$3</f>
        <v>331.89000000000004</v>
      </c>
      <c r="C18" s="1">
        <f>通用成长!C18*$I$3+1</f>
        <v>1942.8799999999999</v>
      </c>
      <c r="D18" s="1">
        <f>通用成长!D18*$J$3</f>
        <v>120.51</v>
      </c>
    </row>
    <row r="19" spans="1:7" x14ac:dyDescent="0.4">
      <c r="A19" s="2" t="s">
        <v>44</v>
      </c>
      <c r="B19" s="1">
        <f>通用成长!B19*$H$3</f>
        <v>350.76000000000005</v>
      </c>
      <c r="C19" s="1">
        <f>通用成长!C19*$I$3+1</f>
        <v>2039.2</v>
      </c>
      <c r="D19" s="1">
        <f>通用成长!D19*$J$3</f>
        <v>123.60000000000001</v>
      </c>
    </row>
    <row r="20" spans="1:7" x14ac:dyDescent="0.4">
      <c r="A20" s="2" t="s">
        <v>45</v>
      </c>
      <c r="B20" s="1">
        <f>通用成长!B20*$H$3</f>
        <v>369.63000000000005</v>
      </c>
      <c r="C20" s="1">
        <f>通用成长!C20*$I$3+1</f>
        <v>2132.94</v>
      </c>
      <c r="D20" s="1">
        <f>通用成长!D20*$J$3</f>
        <v>126.69</v>
      </c>
    </row>
    <row r="21" spans="1:7" x14ac:dyDescent="0.4">
      <c r="A21" s="2" t="s">
        <v>46</v>
      </c>
      <c r="B21" s="1">
        <f>通用成长!B21*$H$3</f>
        <v>389.61</v>
      </c>
      <c r="C21" s="1">
        <f>通用成长!C21*$I$3+1</f>
        <v>2232.6999999999998</v>
      </c>
      <c r="D21" s="1">
        <f>通用成长!D21*$J$3</f>
        <v>129.78</v>
      </c>
      <c r="E21" s="4">
        <v>390</v>
      </c>
      <c r="F21" s="4">
        <v>2233</v>
      </c>
      <c r="G21" s="4">
        <v>130</v>
      </c>
    </row>
    <row r="22" spans="1:7" x14ac:dyDescent="0.4">
      <c r="A22" s="6" t="s">
        <v>48</v>
      </c>
      <c r="B22" s="1">
        <f>通用成长!B22*$H$3</f>
        <v>496.17</v>
      </c>
      <c r="C22" s="1">
        <f>通用成长!C22*$I$3+1</f>
        <v>2644.64</v>
      </c>
      <c r="D22" s="1">
        <f>通用成长!D22*$J$3</f>
        <v>162.74</v>
      </c>
    </row>
    <row r="23" spans="1:7" x14ac:dyDescent="0.4">
      <c r="A23" s="2" t="s">
        <v>50</v>
      </c>
      <c r="B23" s="1">
        <f>通用成长!B23*$H$3</f>
        <v>522.81000000000006</v>
      </c>
      <c r="C23" s="1">
        <f>通用成长!C23*$I$3+1</f>
        <v>2762.46</v>
      </c>
      <c r="D23" s="1">
        <f>通用成长!D23*$J$3</f>
        <v>166.86</v>
      </c>
    </row>
    <row r="24" spans="1:7" x14ac:dyDescent="0.4">
      <c r="A24" s="2" t="s">
        <v>51</v>
      </c>
      <c r="B24" s="1">
        <f>通用成长!B24*$H$3</f>
        <v>551.67000000000007</v>
      </c>
      <c r="C24" s="1">
        <f>通用成长!C24*$I$3+1</f>
        <v>2895.7599999999998</v>
      </c>
      <c r="D24" s="1">
        <f>通用成长!D24*$J$3</f>
        <v>169.95000000000002</v>
      </c>
    </row>
    <row r="25" spans="1:7" x14ac:dyDescent="0.4">
      <c r="A25" s="2" t="s">
        <v>52</v>
      </c>
      <c r="B25" s="1">
        <f>通用成长!B25*$H$3</f>
        <v>582.75</v>
      </c>
      <c r="C25" s="1">
        <f>通用成长!C25*$I$3+1</f>
        <v>3033.36</v>
      </c>
      <c r="D25" s="1">
        <f>通用成长!D25*$J$3</f>
        <v>174.07</v>
      </c>
    </row>
    <row r="26" spans="1:7" x14ac:dyDescent="0.4">
      <c r="A26" s="2" t="s">
        <v>53</v>
      </c>
      <c r="B26" s="1">
        <f>通用成长!B26*$H$3</f>
        <v>613.83000000000004</v>
      </c>
      <c r="C26" s="1">
        <f>通用成长!C26*$I$3+1</f>
        <v>3174.4</v>
      </c>
      <c r="D26" s="1">
        <f>通用成长!D26*$J$3</f>
        <v>177.16</v>
      </c>
    </row>
    <row r="27" spans="1:7" x14ac:dyDescent="0.4">
      <c r="A27" s="2" t="s">
        <v>54</v>
      </c>
      <c r="B27" s="1">
        <f>通用成长!B27*$H$3</f>
        <v>648.24</v>
      </c>
      <c r="C27" s="1">
        <f>通用成长!C27*$I$3+1</f>
        <v>3324.04</v>
      </c>
      <c r="D27" s="1">
        <f>通用成长!D27*$J$3</f>
        <v>181.28</v>
      </c>
    </row>
    <row r="28" spans="1:7" x14ac:dyDescent="0.4">
      <c r="A28" s="6" t="s">
        <v>56</v>
      </c>
      <c r="B28" s="1">
        <f>通用成长!B28*$H$3</f>
        <v>824.73</v>
      </c>
      <c r="C28" s="1">
        <f>通用成长!C28*$I$3+1</f>
        <v>3893.36</v>
      </c>
      <c r="D28" s="1">
        <f>通用成长!D28*$J$3</f>
        <v>223.51000000000002</v>
      </c>
    </row>
    <row r="29" spans="1:7" x14ac:dyDescent="0.4">
      <c r="A29" s="2" t="s">
        <v>58</v>
      </c>
      <c r="B29" s="1">
        <f>通用成长!B29*$H$3</f>
        <v>869.13000000000011</v>
      </c>
      <c r="C29" s="1">
        <f>通用成长!C29*$I$3+1</f>
        <v>4064.5</v>
      </c>
      <c r="D29" s="1">
        <f>通用成长!D29*$J$3</f>
        <v>228.66</v>
      </c>
    </row>
    <row r="30" spans="1:7" x14ac:dyDescent="0.4">
      <c r="A30" s="2" t="s">
        <v>59</v>
      </c>
      <c r="B30" s="1">
        <f>通用成长!B30*$H$3</f>
        <v>916.86000000000013</v>
      </c>
      <c r="C30" s="1">
        <f>通用成长!C30*$I$3+1</f>
        <v>4254.5599999999995</v>
      </c>
      <c r="D30" s="1">
        <f>通用成长!D30*$J$3</f>
        <v>232.78</v>
      </c>
    </row>
    <row r="31" spans="1:7" x14ac:dyDescent="0.4">
      <c r="A31" s="2" t="s">
        <v>60</v>
      </c>
      <c r="B31" s="1">
        <f>通用成长!B31*$H$3</f>
        <v>967.92000000000007</v>
      </c>
      <c r="C31" s="1">
        <f>通用成长!C31*$I$3+1</f>
        <v>4448.92</v>
      </c>
      <c r="D31" s="1">
        <f>通用成长!D31*$J$3</f>
        <v>237.93</v>
      </c>
    </row>
    <row r="32" spans="1:7" x14ac:dyDescent="0.4">
      <c r="A32" s="2" t="s">
        <v>61</v>
      </c>
      <c r="B32" s="1">
        <f>通用成长!B32*$H$3</f>
        <v>1021.2</v>
      </c>
      <c r="C32" s="1">
        <f>通用成长!C32*$I$3+1</f>
        <v>4650.16</v>
      </c>
      <c r="D32" s="1">
        <f>通用成长!D32*$J$3</f>
        <v>243.08</v>
      </c>
    </row>
    <row r="33" spans="1:7" x14ac:dyDescent="0.4">
      <c r="A33" s="2" t="s">
        <v>62</v>
      </c>
      <c r="B33" s="1">
        <f>通用成长!B33*$H$3</f>
        <v>1076.7</v>
      </c>
      <c r="C33" s="1">
        <f>通用成长!C33*$I$3+1</f>
        <v>4857.42</v>
      </c>
      <c r="D33" s="1">
        <f>通用成长!D33*$J$3</f>
        <v>248.23000000000002</v>
      </c>
    </row>
    <row r="34" spans="1:7" x14ac:dyDescent="0.4">
      <c r="A34" s="6" t="s">
        <v>64</v>
      </c>
      <c r="B34" s="1">
        <f>通用成长!B34*$H$3</f>
        <v>1369.74</v>
      </c>
      <c r="C34" s="1">
        <f>通用成长!C34*$I$3+1</f>
        <v>5627.98</v>
      </c>
      <c r="D34" s="1">
        <f>通用成长!D34*$J$3</f>
        <v>302.82</v>
      </c>
    </row>
    <row r="35" spans="1:7" x14ac:dyDescent="0.4">
      <c r="A35" s="2" t="s">
        <v>66</v>
      </c>
      <c r="B35" s="1">
        <f>通用成长!B35*$H$3</f>
        <v>1445.22</v>
      </c>
      <c r="C35" s="1">
        <f>通用成长!C35*$I$3+1</f>
        <v>5879.1</v>
      </c>
      <c r="D35" s="1">
        <f>通用成长!D35*$J$3</f>
        <v>309</v>
      </c>
    </row>
    <row r="36" spans="1:7" x14ac:dyDescent="0.4">
      <c r="A36" s="2" t="s">
        <v>67</v>
      </c>
      <c r="B36" s="1">
        <f>通用成长!B36*$H$3</f>
        <v>1524.0300000000002</v>
      </c>
      <c r="C36" s="1">
        <f>通用成长!C36*$I$3+1</f>
        <v>6137.96</v>
      </c>
      <c r="D36" s="1">
        <f>通用成长!D36*$J$3</f>
        <v>315.18</v>
      </c>
    </row>
    <row r="37" spans="1:7" x14ac:dyDescent="0.4">
      <c r="A37" s="2" t="s">
        <v>68</v>
      </c>
      <c r="B37" s="1">
        <f>通用成长!B37*$H$3</f>
        <v>1608.39</v>
      </c>
      <c r="C37" s="1">
        <f>通用成长!C37*$I$3+1</f>
        <v>6414.88</v>
      </c>
      <c r="D37" s="1">
        <f>通用成长!D37*$J$3</f>
        <v>321.36</v>
      </c>
    </row>
    <row r="38" spans="1:7" x14ac:dyDescent="0.4">
      <c r="A38" s="2" t="s">
        <v>69</v>
      </c>
      <c r="B38" s="1">
        <f>通用成长!B38*$H$3</f>
        <v>1696.0800000000002</v>
      </c>
      <c r="C38" s="1">
        <f>通用成长!C38*$I$3+1</f>
        <v>6687.5</v>
      </c>
      <c r="D38" s="1">
        <f>通用成长!D38*$J$3</f>
        <v>328.57</v>
      </c>
    </row>
    <row r="39" spans="1:7" x14ac:dyDescent="0.4">
      <c r="A39" s="2" t="s">
        <v>70</v>
      </c>
      <c r="B39" s="1">
        <f>通用成长!B39*$H$3</f>
        <v>1789.3200000000002</v>
      </c>
      <c r="C39" s="1">
        <f>通用成长!C39*$I$3+1</f>
        <v>6987.64</v>
      </c>
      <c r="D39" s="1">
        <f>通用成长!D39*$J$3</f>
        <v>334.75</v>
      </c>
    </row>
    <row r="40" spans="1:7" x14ac:dyDescent="0.4">
      <c r="A40" s="6" t="s">
        <v>72</v>
      </c>
      <c r="B40" s="1">
        <f>通用成长!B40*$H$3</f>
        <v>2276.61</v>
      </c>
      <c r="C40" s="1">
        <f>通用成长!C40*$I$3+1</f>
        <v>7960.3</v>
      </c>
      <c r="D40" s="1">
        <f>通用成长!D40*$J$3</f>
        <v>409.94</v>
      </c>
    </row>
    <row r="41" spans="1:7" x14ac:dyDescent="0.4">
      <c r="A41" s="2" t="s">
        <v>74</v>
      </c>
      <c r="B41" s="1">
        <f>通用成长!B41*$H$3</f>
        <v>2402.0400000000004</v>
      </c>
      <c r="C41" s="1">
        <f>通用成长!C41*$I$3+1</f>
        <v>8304.2999999999993</v>
      </c>
      <c r="D41" s="1">
        <f>通用成长!D41*$J$3</f>
        <v>418.18</v>
      </c>
    </row>
    <row r="42" spans="1:7" x14ac:dyDescent="0.4">
      <c r="A42" s="2" t="s">
        <v>75</v>
      </c>
      <c r="B42" s="1">
        <f>通用成长!B42*$H$3</f>
        <v>2534.13</v>
      </c>
      <c r="C42" s="1">
        <f>通用成长!C42*$I$3+1</f>
        <v>8662.92</v>
      </c>
      <c r="D42" s="1">
        <f>通用成长!D42*$J$3</f>
        <v>426.42</v>
      </c>
    </row>
    <row r="43" spans="1:7" x14ac:dyDescent="0.4">
      <c r="A43" s="2" t="s">
        <v>76</v>
      </c>
      <c r="B43" s="1">
        <f>通用成长!B43*$H$3</f>
        <v>2672.88</v>
      </c>
      <c r="C43" s="1">
        <f>通用成长!C43*$I$3+1</f>
        <v>9023.26</v>
      </c>
      <c r="D43" s="1">
        <f>通用成长!D43*$J$3</f>
        <v>435.69</v>
      </c>
    </row>
    <row r="44" spans="1:7" x14ac:dyDescent="0.4">
      <c r="A44" s="2" t="s">
        <v>77</v>
      </c>
      <c r="B44" s="1">
        <f>通用成长!B44*$H$3</f>
        <v>2819.4</v>
      </c>
      <c r="C44" s="1">
        <f>通用成长!C44*$I$3+1</f>
        <v>9400.7999999999993</v>
      </c>
      <c r="D44" s="1">
        <f>通用成长!D44*$J$3</f>
        <v>444.96000000000004</v>
      </c>
    </row>
    <row r="45" spans="1:7" x14ac:dyDescent="0.4">
      <c r="A45" s="2" t="s">
        <v>78</v>
      </c>
      <c r="B45" s="1">
        <f>通用成长!B45*$H$3</f>
        <v>2974.8</v>
      </c>
      <c r="C45" s="1">
        <f>通用成长!C45*$I$3+1</f>
        <v>9798.119999999999</v>
      </c>
      <c r="D45" s="1">
        <f>通用成长!D45*$J$3</f>
        <v>454.23</v>
      </c>
      <c r="E45" s="4">
        <v>2975</v>
      </c>
      <c r="F45" s="4">
        <v>9798</v>
      </c>
      <c r="G45" s="4">
        <v>454</v>
      </c>
    </row>
    <row r="48" spans="1:7" x14ac:dyDescent="0.4">
      <c r="A48" s="2" t="s">
        <v>94</v>
      </c>
      <c r="B48" s="3" t="s">
        <v>103</v>
      </c>
    </row>
    <row r="49" spans="1:14" x14ac:dyDescent="0.4">
      <c r="A49" s="2" t="s">
        <v>97</v>
      </c>
      <c r="B49" s="3" t="s">
        <v>98</v>
      </c>
    </row>
    <row r="50" spans="1:14" x14ac:dyDescent="0.4">
      <c r="A50" s="2" t="s">
        <v>122</v>
      </c>
      <c r="B50" s="8" t="s">
        <v>109</v>
      </c>
    </row>
    <row r="51" spans="1:14" x14ac:dyDescent="0.4">
      <c r="M51" s="2" t="s">
        <v>121</v>
      </c>
      <c r="N51" s="9" t="s">
        <v>120</v>
      </c>
    </row>
    <row r="52" spans="1:14" x14ac:dyDescent="0.4">
      <c r="A52" s="2" t="s">
        <v>118</v>
      </c>
      <c r="B52" s="3" t="s">
        <v>119</v>
      </c>
    </row>
  </sheetData>
  <phoneticPr fontId="1" type="noConversion"/>
  <hyperlinks>
    <hyperlink ref="B50" r:id="rId1" xr:uid="{98A9ED71-DD2E-41BD-B587-CC0D0B7B808A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3C691-F11D-4C0B-B4B5-48C7F0D7F16E}">
  <dimension ref="A1:M16"/>
  <sheetViews>
    <sheetView topLeftCell="A4" workbookViewId="0">
      <selection activeCell="G19" sqref="G19"/>
    </sheetView>
  </sheetViews>
  <sheetFormatPr defaultRowHeight="13.9" x14ac:dyDescent="0.4"/>
  <cols>
    <col min="1" max="1" width="4.9296875" bestFit="1" customWidth="1"/>
    <col min="2" max="2" width="8.796875" bestFit="1" customWidth="1"/>
    <col min="3" max="3" width="8.86328125" bestFit="1" customWidth="1"/>
    <col min="4" max="4" width="10.86328125" bestFit="1" customWidth="1"/>
    <col min="6" max="6" width="6.86328125" bestFit="1" customWidth="1"/>
    <col min="7" max="7" width="33.33203125" bestFit="1" customWidth="1"/>
  </cols>
  <sheetData>
    <row r="1" spans="1:13" x14ac:dyDescent="0.4">
      <c r="A1" s="1" t="s">
        <v>20</v>
      </c>
      <c r="B1" s="1" t="s">
        <v>13</v>
      </c>
      <c r="C1" s="1" t="s">
        <v>21</v>
      </c>
      <c r="D1" s="1" t="s">
        <v>14</v>
      </c>
    </row>
    <row r="2" spans="1:13" x14ac:dyDescent="0.4">
      <c r="A2" s="1">
        <v>2</v>
      </c>
      <c r="B2" s="2" t="s">
        <v>15</v>
      </c>
      <c r="C2" s="1" t="s">
        <v>5</v>
      </c>
      <c r="D2" s="1" t="s">
        <v>6</v>
      </c>
    </row>
    <row r="3" spans="1:13" x14ac:dyDescent="0.4">
      <c r="A3" s="1">
        <v>3</v>
      </c>
      <c r="B3" s="2" t="s">
        <v>17</v>
      </c>
      <c r="C3" s="1" t="s">
        <v>7</v>
      </c>
      <c r="D3" s="1" t="s">
        <v>10</v>
      </c>
    </row>
    <row r="4" spans="1:13" x14ac:dyDescent="0.4">
      <c r="A4" s="1">
        <v>4</v>
      </c>
      <c r="B4" s="2" t="s">
        <v>18</v>
      </c>
      <c r="C4" s="1" t="s">
        <v>8</v>
      </c>
      <c r="D4" s="1" t="s">
        <v>11</v>
      </c>
    </row>
    <row r="5" spans="1:13" x14ac:dyDescent="0.4">
      <c r="A5" s="1">
        <v>5</v>
      </c>
      <c r="B5" s="2" t="s">
        <v>19</v>
      </c>
      <c r="C5" s="1" t="s">
        <v>9</v>
      </c>
      <c r="D5" s="1" t="s">
        <v>12</v>
      </c>
    </row>
    <row r="6" spans="1:13" x14ac:dyDescent="0.4">
      <c r="A6" s="1">
        <v>6</v>
      </c>
      <c r="B6" s="2" t="s">
        <v>16</v>
      </c>
      <c r="C6" s="1"/>
      <c r="D6" s="1"/>
      <c r="F6" s="1" t="s">
        <v>89</v>
      </c>
      <c r="G6" s="1" t="s">
        <v>90</v>
      </c>
      <c r="H6" s="1" t="s">
        <v>91</v>
      </c>
    </row>
    <row r="7" spans="1:13" x14ac:dyDescent="0.4">
      <c r="F7" s="1" t="s">
        <v>22</v>
      </c>
      <c r="G7" s="1" t="s">
        <v>23</v>
      </c>
      <c r="H7" s="1"/>
      <c r="M7" t="s">
        <v>82</v>
      </c>
    </row>
    <row r="8" spans="1:13" x14ac:dyDescent="0.4">
      <c r="F8" s="1"/>
      <c r="G8" s="1" t="s">
        <v>24</v>
      </c>
      <c r="H8" s="1"/>
      <c r="M8" t="s">
        <v>80</v>
      </c>
    </row>
    <row r="9" spans="1:13" x14ac:dyDescent="0.4">
      <c r="F9" s="1"/>
      <c r="G9" s="1" t="s">
        <v>25</v>
      </c>
      <c r="H9" s="1"/>
      <c r="M9" t="s">
        <v>81</v>
      </c>
    </row>
    <row r="10" spans="1:13" x14ac:dyDescent="0.4">
      <c r="F10" s="1"/>
      <c r="G10" s="1" t="s">
        <v>87</v>
      </c>
      <c r="H10" s="1" t="s">
        <v>88</v>
      </c>
    </row>
    <row r="11" spans="1:13" x14ac:dyDescent="0.4">
      <c r="F11" s="1"/>
      <c r="G11" s="1"/>
      <c r="H11" s="1"/>
    </row>
    <row r="12" spans="1:13" x14ac:dyDescent="0.4">
      <c r="F12" s="1"/>
      <c r="G12" s="1"/>
      <c r="H12" s="1"/>
    </row>
    <row r="13" spans="1:13" x14ac:dyDescent="0.4">
      <c r="F13" s="1"/>
      <c r="G13" s="1"/>
      <c r="H13" s="1"/>
    </row>
    <row r="14" spans="1:13" x14ac:dyDescent="0.4">
      <c r="F14" s="1" t="s">
        <v>83</v>
      </c>
      <c r="G14" s="1" t="s">
        <v>84</v>
      </c>
      <c r="H14" s="1"/>
    </row>
    <row r="15" spans="1:13" x14ac:dyDescent="0.4">
      <c r="F15" s="1"/>
      <c r="G15" s="1" t="s">
        <v>85</v>
      </c>
      <c r="H15" s="1"/>
    </row>
    <row r="16" spans="1:13" x14ac:dyDescent="0.4">
      <c r="F16" s="1"/>
      <c r="G16" s="1" t="s">
        <v>86</v>
      </c>
      <c r="H16" s="1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通用成长</vt:lpstr>
      <vt:lpstr>SSR-1-茨木童子-输出</vt:lpstr>
      <vt:lpstr>SSR-2-花鸟卷-治疗</vt:lpstr>
      <vt:lpstr>SSR-3-青行灯-辅助</vt:lpstr>
      <vt:lpstr>SSR-天赋值统计（觉醒后）</vt:lpstr>
      <vt:lpstr>统合</vt:lpstr>
      <vt:lpstr>SSR-EX-彼岸花-控制</vt:lpstr>
      <vt:lpstr>验证-1-九命猫</vt:lpstr>
      <vt:lpstr>机制收集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胡佳旭</dc:creator>
  <cp:lastModifiedBy>佳旭 胡</cp:lastModifiedBy>
  <dcterms:created xsi:type="dcterms:W3CDTF">2015-06-05T18:19:34Z</dcterms:created>
  <dcterms:modified xsi:type="dcterms:W3CDTF">2026-03-12T12:22:28Z</dcterms:modified>
</cp:coreProperties>
</file>